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win10\Desktop\BU3\Name\"/>
    </mc:Choice>
  </mc:AlternateContent>
  <xr:revisionPtr revIDLastSave="0" documentId="13_ncr:1_{2D8C158B-387D-4E06-AF29-BBFB39F380EC}" xr6:coauthVersionLast="47" xr6:coauthVersionMax="47" xr10:uidLastSave="{00000000-0000-0000-0000-000000000000}"/>
  <bookViews>
    <workbookView xWindow="-120" yWindow="-120" windowWidth="28065" windowHeight="16440" xr2:uid="{00000000-000D-0000-FFFF-FFFF00000000}"/>
  </bookViews>
  <sheets>
    <sheet name="Sheet5" sheetId="7" r:id="rId1"/>
    <sheet name="คำนวณมูลค่า" sheetId="1" r:id="rId2"/>
    <sheet name="ประชากร" sheetId="3" r:id="rId3"/>
    <sheet name="รายได้เฉลี่ย" sheetId="4" r:id="rId4"/>
    <sheet name="อายุขัย" sheetId="6" r:id="rId5"/>
  </sheets>
  <calcPr calcId="191029"/>
</workbook>
</file>

<file path=xl/calcChain.xml><?xml version="1.0" encoding="utf-8"?>
<calcChain xmlns="http://schemas.openxmlformats.org/spreadsheetml/2006/main">
  <c r="C43" i="7" l="1"/>
  <c r="D43" i="7"/>
  <c r="E43" i="7"/>
  <c r="F43" i="7"/>
  <c r="G43" i="7"/>
  <c r="H43" i="7"/>
  <c r="I43" i="7"/>
  <c r="J43" i="7"/>
  <c r="K43" i="7"/>
  <c r="L43" i="7"/>
  <c r="C44" i="7"/>
  <c r="D44" i="7"/>
  <c r="E44" i="7"/>
  <c r="F44" i="7"/>
  <c r="G44" i="7"/>
  <c r="H44" i="7"/>
  <c r="I44" i="7"/>
  <c r="D40" i="7" l="1"/>
  <c r="E40" i="7"/>
  <c r="F40" i="7"/>
  <c r="G40" i="7"/>
  <c r="H40" i="7"/>
  <c r="I40" i="7"/>
  <c r="J40" i="7"/>
  <c r="K40" i="7"/>
  <c r="L40" i="7"/>
  <c r="D39" i="7"/>
  <c r="D41" i="7" s="1"/>
  <c r="E39" i="7"/>
  <c r="E41" i="7" s="1"/>
  <c r="F39" i="7"/>
  <c r="G39" i="7"/>
  <c r="H39" i="7"/>
  <c r="H41" i="7" s="1"/>
  <c r="H46" i="7" s="1"/>
  <c r="I39" i="7"/>
  <c r="J39" i="7"/>
  <c r="K39" i="7"/>
  <c r="L39" i="7"/>
  <c r="L41" i="7" s="1"/>
  <c r="L46" i="7" s="1"/>
  <c r="C39" i="7"/>
  <c r="C40" i="7"/>
  <c r="I41" i="7"/>
  <c r="N45" i="1"/>
  <c r="C33" i="7"/>
  <c r="D33" i="7"/>
  <c r="E33" i="7"/>
  <c r="F33" i="7"/>
  <c r="G33" i="7"/>
  <c r="H33" i="7"/>
  <c r="I33" i="7"/>
  <c r="J33" i="7"/>
  <c r="K33" i="7"/>
  <c r="L33" i="7"/>
  <c r="D46" i="7" l="1"/>
  <c r="I46" i="7"/>
  <c r="E46" i="7"/>
  <c r="K41" i="7"/>
  <c r="K46" i="7" s="1"/>
  <c r="G41" i="7"/>
  <c r="G46" i="7" s="1"/>
  <c r="J41" i="7"/>
  <c r="J46" i="7" s="1"/>
  <c r="F41" i="7"/>
  <c r="F46" i="7" s="1"/>
  <c r="C41" i="7"/>
  <c r="C46" i="7" s="1"/>
  <c r="L28" i="7" l="1"/>
  <c r="L29" i="7" s="1"/>
  <c r="L35" i="7" s="1"/>
  <c r="K28" i="7"/>
  <c r="K29" i="7" s="1"/>
  <c r="K35" i="7" s="1"/>
  <c r="J28" i="7"/>
  <c r="J29" i="7" s="1"/>
  <c r="J35" i="7" s="1"/>
  <c r="I28" i="7"/>
  <c r="I29" i="7" s="1"/>
  <c r="I35" i="7" s="1"/>
  <c r="H28" i="7"/>
  <c r="H29" i="7" s="1"/>
  <c r="H35" i="7" s="1"/>
  <c r="G28" i="7"/>
  <c r="G29" i="7" s="1"/>
  <c r="G35" i="7" s="1"/>
  <c r="F28" i="7"/>
  <c r="F29" i="7" s="1"/>
  <c r="F35" i="7" s="1"/>
  <c r="E28" i="7"/>
  <c r="E29" i="7" s="1"/>
  <c r="E35" i="7" s="1"/>
  <c r="D28" i="7"/>
  <c r="D29" i="7" s="1"/>
  <c r="C28" i="7"/>
  <c r="C29" i="7" s="1"/>
  <c r="B28" i="7"/>
  <c r="C48" i="7" l="1"/>
  <c r="D35" i="7"/>
  <c r="D48" i="7"/>
  <c r="C35" i="7"/>
  <c r="N30" i="1" l="1"/>
  <c r="N28" i="1"/>
  <c r="N26" i="1"/>
  <c r="N25" i="1"/>
  <c r="M21" i="1"/>
  <c r="N19" i="1"/>
  <c r="M19" i="1"/>
  <c r="B21" i="6"/>
  <c r="A21" i="6"/>
  <c r="N16" i="1"/>
  <c r="N15" i="1"/>
  <c r="N8" i="1"/>
  <c r="N39" i="1" s="1"/>
  <c r="N53" i="1" s="1"/>
  <c r="R37" i="1"/>
  <c r="N4" i="1" s="1"/>
  <c r="N35" i="1" s="1"/>
  <c r="N49" i="1" s="1"/>
  <c r="S37" i="1"/>
  <c r="N5" i="1" s="1"/>
  <c r="N36" i="1" s="1"/>
  <c r="N50" i="1" s="1"/>
  <c r="T37" i="1"/>
  <c r="N6" i="1" s="1"/>
  <c r="N37" i="1" s="1"/>
  <c r="N51" i="1" s="1"/>
  <c r="U37" i="1"/>
  <c r="N7" i="1" s="1"/>
  <c r="N38" i="1" s="1"/>
  <c r="N52" i="1" s="1"/>
  <c r="V37" i="1"/>
  <c r="W37" i="1"/>
  <c r="N9" i="1" s="1"/>
  <c r="N40" i="1" s="1"/>
  <c r="N54" i="1" s="1"/>
  <c r="X37" i="1"/>
  <c r="N10" i="1" s="1"/>
  <c r="N41" i="1" s="1"/>
  <c r="N55" i="1" s="1"/>
  <c r="Y37" i="1"/>
  <c r="N11" i="1" s="1"/>
  <c r="N42" i="1" s="1"/>
  <c r="N56" i="1" s="1"/>
  <c r="Z37" i="1"/>
  <c r="N12" i="1" s="1"/>
  <c r="N43" i="1" s="1"/>
  <c r="N57" i="1" s="1"/>
  <c r="AA37" i="1"/>
  <c r="N13" i="1" s="1"/>
  <c r="N44" i="1" s="1"/>
  <c r="N58" i="1" s="1"/>
  <c r="Q37" i="1"/>
  <c r="N3" i="1" s="1"/>
  <c r="N34" i="1" s="1"/>
  <c r="N48" i="1" s="1"/>
  <c r="R36" i="1"/>
  <c r="S36" i="1"/>
  <c r="T36" i="1"/>
  <c r="U36" i="1"/>
  <c r="V36" i="1"/>
  <c r="W36" i="1"/>
  <c r="X36" i="1"/>
  <c r="Y36" i="1"/>
  <c r="Z36" i="1"/>
  <c r="AA36" i="1"/>
  <c r="Q36" i="1"/>
  <c r="N59" i="1" l="1"/>
  <c r="Z6" i="7" l="1"/>
  <c r="X13" i="7" s="1"/>
  <c r="H48" i="7"/>
  <c r="AD6" i="7" s="1"/>
  <c r="X17" i="7" s="1"/>
  <c r="L48" i="7"/>
  <c r="AH6" i="7" s="1"/>
  <c r="X21" i="7" s="1"/>
  <c r="I48" i="7"/>
  <c r="AE6" i="7" s="1"/>
  <c r="X18" i="7" s="1"/>
  <c r="F48" i="7"/>
  <c r="AB6" i="7" s="1"/>
  <c r="X15" i="7" s="1"/>
  <c r="J48" i="7"/>
  <c r="AF6" i="7" s="1"/>
  <c r="X19" i="7" s="1"/>
  <c r="K48" i="7"/>
  <c r="AG6" i="7" s="1"/>
  <c r="X20" i="7" s="1"/>
  <c r="E48" i="7"/>
  <c r="G48" i="7"/>
  <c r="AC6" i="7" s="1"/>
  <c r="X16" i="7" s="1"/>
  <c r="D53" i="1"/>
  <c r="E53" i="1" s="1"/>
  <c r="F53" i="1" s="1"/>
  <c r="C18" i="1"/>
  <c r="D18" i="1" s="1"/>
  <c r="E18" i="1" s="1"/>
  <c r="F18" i="1" s="1"/>
  <c r="C34" i="1"/>
  <c r="D34" i="1" s="1"/>
  <c r="E34" i="1" s="1"/>
  <c r="F34" i="1" s="1"/>
  <c r="C50" i="1"/>
  <c r="D50" i="1" s="1"/>
  <c r="E50" i="1" s="1"/>
  <c r="F50" i="1" s="1"/>
  <c r="C66" i="1"/>
  <c r="D66" i="1" s="1"/>
  <c r="E66" i="1" s="1"/>
  <c r="F66" i="1" s="1"/>
  <c r="C3" i="1"/>
  <c r="D3" i="1" s="1"/>
  <c r="E3" i="1" s="1"/>
  <c r="F3" i="1" s="1"/>
  <c r="C4" i="1"/>
  <c r="D4" i="1" s="1"/>
  <c r="E4" i="1" s="1"/>
  <c r="F4" i="1" s="1"/>
  <c r="C5" i="1"/>
  <c r="D5" i="1" s="1"/>
  <c r="E5" i="1" s="1"/>
  <c r="F5" i="1" s="1"/>
  <c r="C6" i="1"/>
  <c r="D6" i="1" s="1"/>
  <c r="E6" i="1" s="1"/>
  <c r="F6" i="1" s="1"/>
  <c r="C7" i="1"/>
  <c r="D7" i="1" s="1"/>
  <c r="E7" i="1" s="1"/>
  <c r="F7" i="1" s="1"/>
  <c r="C8" i="1"/>
  <c r="D8" i="1" s="1"/>
  <c r="E8" i="1" s="1"/>
  <c r="F8" i="1" s="1"/>
  <c r="C9" i="1"/>
  <c r="D9" i="1" s="1"/>
  <c r="E9" i="1" s="1"/>
  <c r="F9" i="1" s="1"/>
  <c r="C10" i="1"/>
  <c r="D10" i="1" s="1"/>
  <c r="E10" i="1" s="1"/>
  <c r="F10" i="1" s="1"/>
  <c r="C11" i="1"/>
  <c r="D11" i="1" s="1"/>
  <c r="E11" i="1" s="1"/>
  <c r="F11" i="1" s="1"/>
  <c r="C12" i="1"/>
  <c r="D12" i="1" s="1"/>
  <c r="E12" i="1" s="1"/>
  <c r="F12" i="1" s="1"/>
  <c r="C13" i="1"/>
  <c r="D13" i="1" s="1"/>
  <c r="E13" i="1" s="1"/>
  <c r="F13" i="1" s="1"/>
  <c r="C14" i="1"/>
  <c r="D14" i="1" s="1"/>
  <c r="E14" i="1" s="1"/>
  <c r="F14" i="1" s="1"/>
  <c r="C15" i="1"/>
  <c r="D15" i="1" s="1"/>
  <c r="E15" i="1" s="1"/>
  <c r="F15" i="1" s="1"/>
  <c r="C16" i="1"/>
  <c r="D16" i="1" s="1"/>
  <c r="E16" i="1" s="1"/>
  <c r="F16" i="1" s="1"/>
  <c r="C17" i="1"/>
  <c r="D17" i="1" s="1"/>
  <c r="E17" i="1" s="1"/>
  <c r="F17" i="1" s="1"/>
  <c r="C19" i="1"/>
  <c r="D19" i="1" s="1"/>
  <c r="E19" i="1" s="1"/>
  <c r="F19" i="1" s="1"/>
  <c r="C20" i="1"/>
  <c r="D20" i="1" s="1"/>
  <c r="E20" i="1" s="1"/>
  <c r="F20" i="1" s="1"/>
  <c r="C21" i="1"/>
  <c r="D21" i="1" s="1"/>
  <c r="E21" i="1" s="1"/>
  <c r="F21" i="1" s="1"/>
  <c r="C22" i="1"/>
  <c r="D22" i="1" s="1"/>
  <c r="E22" i="1" s="1"/>
  <c r="F22" i="1" s="1"/>
  <c r="C23" i="1"/>
  <c r="D23" i="1" s="1"/>
  <c r="E23" i="1" s="1"/>
  <c r="F23" i="1" s="1"/>
  <c r="C24" i="1"/>
  <c r="D24" i="1" s="1"/>
  <c r="E24" i="1" s="1"/>
  <c r="F24" i="1" s="1"/>
  <c r="C25" i="1"/>
  <c r="D25" i="1" s="1"/>
  <c r="E25" i="1" s="1"/>
  <c r="F25" i="1" s="1"/>
  <c r="C26" i="1"/>
  <c r="D26" i="1" s="1"/>
  <c r="E26" i="1" s="1"/>
  <c r="F26" i="1" s="1"/>
  <c r="C27" i="1"/>
  <c r="D27" i="1" s="1"/>
  <c r="E27" i="1" s="1"/>
  <c r="F27" i="1" s="1"/>
  <c r="C28" i="1"/>
  <c r="D28" i="1" s="1"/>
  <c r="E28" i="1" s="1"/>
  <c r="F28" i="1" s="1"/>
  <c r="C29" i="1"/>
  <c r="D29" i="1" s="1"/>
  <c r="E29" i="1" s="1"/>
  <c r="F29" i="1" s="1"/>
  <c r="C30" i="1"/>
  <c r="D30" i="1" s="1"/>
  <c r="E30" i="1" s="1"/>
  <c r="F30" i="1" s="1"/>
  <c r="C31" i="1"/>
  <c r="D31" i="1" s="1"/>
  <c r="E31" i="1" s="1"/>
  <c r="F31" i="1" s="1"/>
  <c r="C32" i="1"/>
  <c r="D32" i="1" s="1"/>
  <c r="E32" i="1" s="1"/>
  <c r="F32" i="1" s="1"/>
  <c r="C33" i="1"/>
  <c r="D33" i="1" s="1"/>
  <c r="E33" i="1" s="1"/>
  <c r="F33" i="1" s="1"/>
  <c r="C35" i="1"/>
  <c r="D35" i="1" s="1"/>
  <c r="E35" i="1" s="1"/>
  <c r="F35" i="1" s="1"/>
  <c r="C36" i="1"/>
  <c r="D36" i="1" s="1"/>
  <c r="E36" i="1" s="1"/>
  <c r="F36" i="1" s="1"/>
  <c r="C37" i="1"/>
  <c r="D37" i="1" s="1"/>
  <c r="E37" i="1" s="1"/>
  <c r="F37" i="1" s="1"/>
  <c r="C38" i="1"/>
  <c r="D38" i="1" s="1"/>
  <c r="E38" i="1" s="1"/>
  <c r="F38" i="1" s="1"/>
  <c r="C39" i="1"/>
  <c r="D39" i="1" s="1"/>
  <c r="E39" i="1" s="1"/>
  <c r="F39" i="1" s="1"/>
  <c r="C40" i="1"/>
  <c r="D40" i="1" s="1"/>
  <c r="E40" i="1" s="1"/>
  <c r="F40" i="1" s="1"/>
  <c r="C41" i="1"/>
  <c r="D41" i="1" s="1"/>
  <c r="E41" i="1" s="1"/>
  <c r="F41" i="1" s="1"/>
  <c r="C42" i="1"/>
  <c r="D42" i="1" s="1"/>
  <c r="E42" i="1" s="1"/>
  <c r="F42" i="1" s="1"/>
  <c r="C43" i="1"/>
  <c r="D43" i="1" s="1"/>
  <c r="E43" i="1" s="1"/>
  <c r="F43" i="1" s="1"/>
  <c r="C44" i="1"/>
  <c r="D44" i="1" s="1"/>
  <c r="E44" i="1" s="1"/>
  <c r="F44" i="1" s="1"/>
  <c r="C45" i="1"/>
  <c r="D45" i="1" s="1"/>
  <c r="E45" i="1" s="1"/>
  <c r="F45" i="1" s="1"/>
  <c r="C46" i="1"/>
  <c r="D46" i="1" s="1"/>
  <c r="E46" i="1" s="1"/>
  <c r="F46" i="1" s="1"/>
  <c r="C47" i="1"/>
  <c r="D47" i="1" s="1"/>
  <c r="E47" i="1" s="1"/>
  <c r="F47" i="1" s="1"/>
  <c r="C48" i="1"/>
  <c r="D48" i="1" s="1"/>
  <c r="E48" i="1" s="1"/>
  <c r="F48" i="1" s="1"/>
  <c r="C49" i="1"/>
  <c r="D49" i="1" s="1"/>
  <c r="E49" i="1" s="1"/>
  <c r="F49" i="1" s="1"/>
  <c r="C51" i="1"/>
  <c r="D51" i="1" s="1"/>
  <c r="E51" i="1" s="1"/>
  <c r="F51" i="1" s="1"/>
  <c r="C52" i="1"/>
  <c r="D52" i="1" s="1"/>
  <c r="E52" i="1" s="1"/>
  <c r="F52" i="1" s="1"/>
  <c r="C54" i="1"/>
  <c r="D54" i="1" s="1"/>
  <c r="E54" i="1" s="1"/>
  <c r="F54" i="1" s="1"/>
  <c r="C55" i="1"/>
  <c r="D55" i="1" s="1"/>
  <c r="E55" i="1" s="1"/>
  <c r="F55" i="1" s="1"/>
  <c r="C56" i="1"/>
  <c r="D56" i="1" s="1"/>
  <c r="E56" i="1" s="1"/>
  <c r="F56" i="1" s="1"/>
  <c r="C57" i="1"/>
  <c r="D57" i="1" s="1"/>
  <c r="E57" i="1" s="1"/>
  <c r="F57" i="1" s="1"/>
  <c r="C58" i="1"/>
  <c r="D58" i="1" s="1"/>
  <c r="E58" i="1" s="1"/>
  <c r="F58" i="1" s="1"/>
  <c r="C59" i="1"/>
  <c r="D59" i="1" s="1"/>
  <c r="E59" i="1" s="1"/>
  <c r="F59" i="1" s="1"/>
  <c r="C60" i="1"/>
  <c r="D60" i="1" s="1"/>
  <c r="E60" i="1" s="1"/>
  <c r="F60" i="1" s="1"/>
  <c r="C61" i="1"/>
  <c r="D61" i="1" s="1"/>
  <c r="E61" i="1" s="1"/>
  <c r="F61" i="1" s="1"/>
  <c r="C62" i="1"/>
  <c r="D62" i="1" s="1"/>
  <c r="E62" i="1" s="1"/>
  <c r="F62" i="1" s="1"/>
  <c r="C63" i="1"/>
  <c r="D63" i="1" s="1"/>
  <c r="E63" i="1" s="1"/>
  <c r="F63" i="1" s="1"/>
  <c r="C64" i="1"/>
  <c r="D64" i="1" s="1"/>
  <c r="E64" i="1" s="1"/>
  <c r="F64" i="1" s="1"/>
  <c r="C65" i="1"/>
  <c r="D65" i="1" s="1"/>
  <c r="E65" i="1" s="1"/>
  <c r="F65" i="1" s="1"/>
  <c r="C67" i="1"/>
  <c r="D67" i="1" s="1"/>
  <c r="E67" i="1" s="1"/>
  <c r="F67" i="1" s="1"/>
  <c r="C68" i="1"/>
  <c r="D68" i="1" s="1"/>
  <c r="E68" i="1" s="1"/>
  <c r="F68" i="1" s="1"/>
  <c r="C69" i="1"/>
  <c r="D69" i="1" s="1"/>
  <c r="E69" i="1" s="1"/>
  <c r="F69" i="1" s="1"/>
  <c r="C70" i="1"/>
  <c r="D70" i="1" s="1"/>
  <c r="E70" i="1" s="1"/>
  <c r="F70" i="1" s="1"/>
  <c r="C71" i="1"/>
  <c r="D71" i="1" s="1"/>
  <c r="E71" i="1" s="1"/>
  <c r="F71" i="1" s="1"/>
  <c r="C72" i="1"/>
  <c r="D72" i="1" s="1"/>
  <c r="E72" i="1" s="1"/>
  <c r="F72" i="1" s="1"/>
  <c r="C73" i="1"/>
  <c r="D73" i="1" s="1"/>
  <c r="E73" i="1" s="1"/>
  <c r="F73" i="1" s="1"/>
  <c r="C74" i="1"/>
  <c r="D74" i="1" s="1"/>
  <c r="E74" i="1" s="1"/>
  <c r="F74" i="1" s="1"/>
  <c r="C75" i="1"/>
  <c r="D75" i="1" s="1"/>
  <c r="E75" i="1" s="1"/>
  <c r="F75" i="1" s="1"/>
  <c r="C76" i="1"/>
  <c r="D76" i="1" s="1"/>
  <c r="E76" i="1" s="1"/>
  <c r="F76" i="1" s="1"/>
  <c r="C77" i="1"/>
  <c r="D77" i="1" s="1"/>
  <c r="E77" i="1" s="1"/>
  <c r="F77" i="1" s="1"/>
  <c r="C78" i="1"/>
  <c r="D78" i="1" s="1"/>
  <c r="E78" i="1" s="1"/>
  <c r="F78" i="1" s="1"/>
  <c r="C2" i="1"/>
  <c r="D2" i="1" s="1"/>
  <c r="AA6" i="7" l="1"/>
  <c r="X14" i="7" s="1"/>
  <c r="Y6" i="7"/>
  <c r="X12" i="7" s="1"/>
  <c r="C79" i="1"/>
  <c r="E2" i="1"/>
  <c r="F2" i="1" s="1"/>
  <c r="F79" i="1" l="1"/>
  <c r="J3" i="1" s="1"/>
  <c r="B12" i="7" s="1"/>
  <c r="B13" i="7" s="1"/>
  <c r="B29" i="7" s="1"/>
  <c r="B48" i="7" l="1"/>
  <c r="B56" i="7" s="1"/>
  <c r="E59" i="7"/>
  <c r="B35" i="7"/>
  <c r="F49" i="7"/>
  <c r="AB7" i="7" s="1"/>
  <c r="Y15" i="7" s="1"/>
  <c r="B64" i="7" l="1"/>
  <c r="O64" i="7"/>
  <c r="L64" i="7"/>
  <c r="X6" i="7"/>
  <c r="X11" i="7" s="1"/>
  <c r="D49" i="7"/>
  <c r="Z7" i="7" s="1"/>
  <c r="Y13" i="7" s="1"/>
  <c r="Z14" i="7" s="1"/>
  <c r="C49" i="7"/>
  <c r="Y7" i="7" s="1"/>
  <c r="Y12" i="7" s="1"/>
  <c r="J49" i="7"/>
  <c r="AF7" i="7" s="1"/>
  <c r="Y19" i="7" s="1"/>
  <c r="L49" i="7"/>
  <c r="AH7" i="7" s="1"/>
  <c r="Y21" i="7" s="1"/>
  <c r="B58" i="7"/>
  <c r="E49" i="7"/>
  <c r="AA7" i="7" s="1"/>
  <c r="Y14" i="7" s="1"/>
  <c r="H49" i="7"/>
  <c r="AD7" i="7" s="1"/>
  <c r="Y17" i="7" s="1"/>
  <c r="G49" i="7"/>
  <c r="AC7" i="7" s="1"/>
  <c r="Y16" i="7" s="1"/>
  <c r="I49" i="7"/>
  <c r="AE7" i="7" s="1"/>
  <c r="Y18" i="7" s="1"/>
  <c r="K49" i="7"/>
  <c r="AG7" i="7" s="1"/>
  <c r="Y20" i="7" s="1"/>
  <c r="B49" i="7"/>
  <c r="X7" i="7" s="1"/>
  <c r="Y11" i="7" s="1"/>
  <c r="B57" i="7"/>
  <c r="E57" i="7" s="1"/>
  <c r="B59" i="7"/>
  <c r="E36" i="7"/>
  <c r="K36" i="7"/>
  <c r="B36" i="7"/>
  <c r="I36" i="7"/>
  <c r="G36" i="7"/>
  <c r="J36" i="7"/>
  <c r="L36" i="7"/>
  <c r="D36" i="7"/>
  <c r="C36" i="7"/>
  <c r="F36" i="7"/>
  <c r="H36" i="7"/>
  <c r="E56" i="7" l="1"/>
  <c r="AA14" i="7"/>
  <c r="AA15" i="7" s="1"/>
  <c r="B60" i="7" s="1"/>
</calcChain>
</file>

<file path=xl/sharedStrings.xml><?xml version="1.0" encoding="utf-8"?>
<sst xmlns="http://schemas.openxmlformats.org/spreadsheetml/2006/main" count="1376" uniqueCount="402">
  <si>
    <t>Area (sq_km)</t>
  </si>
  <si>
    <t>Category</t>
  </si>
  <si>
    <t>บึงกาฬ</t>
  </si>
  <si>
    <t>กรุงเทพมหานคร</t>
  </si>
  <si>
    <t>จังหวัด</t>
  </si>
  <si>
    <t>ความหนาแน่น (คน/ตร.กม.)</t>
  </si>
  <si>
    <t>จำนวนประชากร</t>
  </si>
  <si>
    <t>ตารางที่  1  ประชากร จำแนกตามเพศ ครัวเรือนจำแนกตามประเภทของครัวเรือน จังหวัด และเขตการปกครอง</t>
  </si>
  <si>
    <t>Table   1   Population by sex, household by type of household, changwat and area</t>
  </si>
  <si>
    <t>ประชากร</t>
  </si>
  <si>
    <t>ประชากรในครัวเรือนส่วนบุคคล</t>
  </si>
  <si>
    <t>ประชากรในครัวเรือนกลุ่มบุคคล</t>
  </si>
  <si>
    <t>จำนวนครัวเรือน</t>
  </si>
  <si>
    <t>Population</t>
  </si>
  <si>
    <t>Population in private household</t>
  </si>
  <si>
    <t>Population in collective household</t>
  </si>
  <si>
    <t>Number of household</t>
  </si>
  <si>
    <t>เฉลี่ยต่อครัวเรือน</t>
  </si>
  <si>
    <t>Changwat</t>
  </si>
  <si>
    <t>และเขตการปกครอง</t>
  </si>
  <si>
    <t>รวม</t>
  </si>
  <si>
    <t>ชาย</t>
  </si>
  <si>
    <t>หญิง</t>
  </si>
  <si>
    <t>ส่วนบุคคล</t>
  </si>
  <si>
    <t>กลุ่มบุคคล</t>
  </si>
  <si>
    <t>and area</t>
  </si>
  <si>
    <t>Total</t>
  </si>
  <si>
    <t>Male</t>
  </si>
  <si>
    <t>Female</t>
  </si>
  <si>
    <t>Private</t>
  </si>
  <si>
    <t>Collective</t>
  </si>
  <si>
    <t>Population per</t>
  </si>
  <si>
    <t>household</t>
  </si>
  <si>
    <t>private household</t>
  </si>
  <si>
    <t>ยอดรวม</t>
  </si>
  <si>
    <t xml:space="preserve">     ในเขตเทศบาล</t>
  </si>
  <si>
    <t xml:space="preserve">     Municipal area</t>
  </si>
  <si>
    <t xml:space="preserve">     นอกเขตเทศบาล</t>
  </si>
  <si>
    <t xml:space="preserve">     Non-municipal area</t>
  </si>
  <si>
    <t>Bangkok</t>
  </si>
  <si>
    <t>ภาคกลาง</t>
  </si>
  <si>
    <t>Central Region</t>
  </si>
  <si>
    <t xml:space="preserve">  สมุทรปราการ</t>
  </si>
  <si>
    <t xml:space="preserve">  Samut Prakan</t>
  </si>
  <si>
    <t xml:space="preserve">  นนทบุรี</t>
  </si>
  <si>
    <t xml:space="preserve">  Nonthaburi</t>
  </si>
  <si>
    <t xml:space="preserve">  ปทุมธานี</t>
  </si>
  <si>
    <t xml:space="preserve">  Pathum Thani</t>
  </si>
  <si>
    <t xml:space="preserve">  พระนครศรีอยุธยา</t>
  </si>
  <si>
    <t xml:space="preserve">  Phra Nakhon Si Ayutthaya</t>
  </si>
  <si>
    <t xml:space="preserve">  อ่างทอง</t>
  </si>
  <si>
    <t xml:space="preserve">  Ang Thong</t>
  </si>
  <si>
    <t xml:space="preserve">  ลพบุรี</t>
  </si>
  <si>
    <t xml:space="preserve">  Lop Buri</t>
  </si>
  <si>
    <t>ตารางที่  1  ประชากร จำแนกตามเพศ ครัวเรือนจำแนกตามประเภทของครัวเรือน จังหวัด และเขตการปกครอง (ต่อ)</t>
  </si>
  <si>
    <t>Table   1   Population by sex, household by type of household, changwat and area (Contd.)</t>
  </si>
  <si>
    <t xml:space="preserve">  สิงห์บุรี</t>
  </si>
  <si>
    <t xml:space="preserve">  Sing Buri</t>
  </si>
  <si>
    <t xml:space="preserve">  ชัยนาท</t>
  </si>
  <si>
    <t xml:space="preserve">  Chai Nat</t>
  </si>
  <si>
    <t xml:space="preserve">  สระบุรี</t>
  </si>
  <si>
    <t xml:space="preserve">  Saraburi</t>
  </si>
  <si>
    <t xml:space="preserve">  ชลบุรี</t>
  </si>
  <si>
    <t xml:space="preserve">  Chon Buri</t>
  </si>
  <si>
    <t xml:space="preserve">  ระยอง</t>
  </si>
  <si>
    <t xml:space="preserve">  Rayong</t>
  </si>
  <si>
    <t xml:space="preserve">  จันทบุรี</t>
  </si>
  <si>
    <t xml:space="preserve">  Chanthaburi</t>
  </si>
  <si>
    <t xml:space="preserve">  ตราด</t>
  </si>
  <si>
    <t xml:space="preserve">  Trat</t>
  </si>
  <si>
    <t xml:space="preserve">  ฉะเชิงเทรา</t>
  </si>
  <si>
    <t xml:space="preserve">  Chachoengsao</t>
  </si>
  <si>
    <t xml:space="preserve">  ปราจีนบุรี</t>
  </si>
  <si>
    <t xml:space="preserve">  Prachin Buri</t>
  </si>
  <si>
    <t xml:space="preserve">  นครนายก</t>
  </si>
  <si>
    <t xml:space="preserve">  Nakhon Nayok</t>
  </si>
  <si>
    <t xml:space="preserve">  สระแก้ว</t>
  </si>
  <si>
    <t xml:space="preserve">  Sa Kaeo</t>
  </si>
  <si>
    <t xml:space="preserve">  ราชบุรี</t>
  </si>
  <si>
    <t xml:space="preserve">  Ratchaburi</t>
  </si>
  <si>
    <t xml:space="preserve">  กาญจนบุรี</t>
  </si>
  <si>
    <t xml:space="preserve">  Kanchanaburi</t>
  </si>
  <si>
    <t xml:space="preserve">  สุพรรณบุรี</t>
  </si>
  <si>
    <t xml:space="preserve">  Suphan Buri</t>
  </si>
  <si>
    <t xml:space="preserve">  นครปฐม</t>
  </si>
  <si>
    <t xml:space="preserve">  Nakhon Pathom</t>
  </si>
  <si>
    <t xml:space="preserve">  สมุทรสาคร</t>
  </si>
  <si>
    <t xml:space="preserve">  Samut Sakhon</t>
  </si>
  <si>
    <t xml:space="preserve">  สมุทรสงคราม</t>
  </si>
  <si>
    <t xml:space="preserve">  Samut Songkhram</t>
  </si>
  <si>
    <t xml:space="preserve">  เพชรบุรี</t>
  </si>
  <si>
    <t xml:space="preserve">  Phetchaburi</t>
  </si>
  <si>
    <t xml:space="preserve">  ประจวบคีรีขันธ์</t>
  </si>
  <si>
    <t xml:space="preserve">  Prachuap Khiri Khan</t>
  </si>
  <si>
    <t>ภาคเหนือ</t>
  </si>
  <si>
    <t>Northern Region</t>
  </si>
  <si>
    <t xml:space="preserve">  เชียงใหม่</t>
  </si>
  <si>
    <t xml:space="preserve">  Chiang Mai</t>
  </si>
  <si>
    <t xml:space="preserve">  ลำพูน</t>
  </si>
  <si>
    <t xml:space="preserve">  Lamphun</t>
  </si>
  <si>
    <t xml:space="preserve">  ลำปาง</t>
  </si>
  <si>
    <t xml:space="preserve">  Lampang</t>
  </si>
  <si>
    <t xml:space="preserve">  อุตรดิตถ์</t>
  </si>
  <si>
    <t xml:space="preserve">  Uttaradit</t>
  </si>
  <si>
    <t xml:space="preserve">  แพร่</t>
  </si>
  <si>
    <t>Phrae</t>
  </si>
  <si>
    <t xml:space="preserve">  น่าน</t>
  </si>
  <si>
    <t xml:space="preserve">  Nan</t>
  </si>
  <si>
    <t xml:space="preserve">  พะเยา</t>
  </si>
  <si>
    <t xml:space="preserve">  Phayao</t>
  </si>
  <si>
    <t xml:space="preserve">  เชียงราย</t>
  </si>
  <si>
    <t xml:space="preserve">  Chiang Rai</t>
  </si>
  <si>
    <t xml:space="preserve">  แม่ฮ่องสอน</t>
  </si>
  <si>
    <t xml:space="preserve">  Mae Hong Son</t>
  </si>
  <si>
    <t xml:space="preserve">  นครสวรรค์</t>
  </si>
  <si>
    <t xml:space="preserve">  Nakhon Sawan</t>
  </si>
  <si>
    <t xml:space="preserve">  อุทัยธานี</t>
  </si>
  <si>
    <t xml:space="preserve">  Uthai Thani</t>
  </si>
  <si>
    <t xml:space="preserve">  กำแพงเพชร</t>
  </si>
  <si>
    <t xml:space="preserve">  Kamphaeng Phet</t>
  </si>
  <si>
    <t xml:space="preserve">  ตาก</t>
  </si>
  <si>
    <t xml:space="preserve">  Tak</t>
  </si>
  <si>
    <t xml:space="preserve">  สุโขทัย</t>
  </si>
  <si>
    <t xml:space="preserve">  Sukhothai</t>
  </si>
  <si>
    <t xml:space="preserve">  พิษณุโลก</t>
  </si>
  <si>
    <t xml:space="preserve">  Phitsanulok</t>
  </si>
  <si>
    <t xml:space="preserve">  พิจิตร</t>
  </si>
  <si>
    <t xml:space="preserve">  Phichit</t>
  </si>
  <si>
    <t xml:space="preserve">  เพชรบูรณ์</t>
  </si>
  <si>
    <t xml:space="preserve">  Phetchabun</t>
  </si>
  <si>
    <t>ภาคตะวันออกเฉียงเหนือ</t>
  </si>
  <si>
    <t>Northeastern Region</t>
  </si>
  <si>
    <t xml:space="preserve">  นครราชสีมา</t>
  </si>
  <si>
    <t xml:space="preserve">  Nakhon Ratchasima</t>
  </si>
  <si>
    <t xml:space="preserve">  บุรีรัมย์</t>
  </si>
  <si>
    <t xml:space="preserve">  Buri Ram</t>
  </si>
  <si>
    <t xml:space="preserve">  สุรินทร์</t>
  </si>
  <si>
    <t xml:space="preserve">  Surin</t>
  </si>
  <si>
    <t xml:space="preserve">  ศรีสะเกษ</t>
  </si>
  <si>
    <t xml:space="preserve">  Si Sa Ket</t>
  </si>
  <si>
    <t xml:space="preserve">  อุบลราชธานี</t>
  </si>
  <si>
    <t xml:space="preserve">  Ubon Ratchathani</t>
  </si>
  <si>
    <t xml:space="preserve">  ยโสธร</t>
  </si>
  <si>
    <t xml:space="preserve">  Yasothon</t>
  </si>
  <si>
    <t xml:space="preserve">  ชัยภูมิ</t>
  </si>
  <si>
    <t xml:space="preserve">  Chaiyaphum</t>
  </si>
  <si>
    <t xml:space="preserve">  อำนาจเจริญ</t>
  </si>
  <si>
    <t xml:space="preserve">  Amnat Charoen</t>
  </si>
  <si>
    <t xml:space="preserve">  หนองบัวลำภู</t>
  </si>
  <si>
    <t xml:space="preserve">  Nong Bua Lam Phu</t>
  </si>
  <si>
    <t xml:space="preserve">  ขอนแก่น</t>
  </si>
  <si>
    <t xml:space="preserve">  Khon Kaen</t>
  </si>
  <si>
    <t xml:space="preserve">  อุดรธานี</t>
  </si>
  <si>
    <t xml:space="preserve">  Udon Thani</t>
  </si>
  <si>
    <t xml:space="preserve">  เลย</t>
  </si>
  <si>
    <t xml:space="preserve">  Loei</t>
  </si>
  <si>
    <t xml:space="preserve">  หนองคาย</t>
  </si>
  <si>
    <t xml:space="preserve">  Nong Khai</t>
  </si>
  <si>
    <t xml:space="preserve">  มหาสารคาม</t>
  </si>
  <si>
    <t xml:space="preserve">  Maha Sarakham</t>
  </si>
  <si>
    <t xml:space="preserve">  ร้อยเอ็ด</t>
  </si>
  <si>
    <t xml:space="preserve">  Roi Et</t>
  </si>
  <si>
    <t xml:space="preserve">  กาฬสินธุ์</t>
  </si>
  <si>
    <t xml:space="preserve">  Kalasin</t>
  </si>
  <si>
    <t xml:space="preserve">  สกลนคร</t>
  </si>
  <si>
    <t xml:space="preserve">  Sakon Nakhon</t>
  </si>
  <si>
    <t xml:space="preserve">  นครพนม</t>
  </si>
  <si>
    <t xml:space="preserve">  Nakhon Phanom</t>
  </si>
  <si>
    <t xml:space="preserve">  มุกดาหาร</t>
  </si>
  <si>
    <t xml:space="preserve">  Mukdahan</t>
  </si>
  <si>
    <t>ภาคใต้</t>
  </si>
  <si>
    <t>Southern Region</t>
  </si>
  <si>
    <t xml:space="preserve">  นครศรีธรรมราช</t>
  </si>
  <si>
    <t xml:space="preserve">  Nakhon Si Thammarat</t>
  </si>
  <si>
    <t xml:space="preserve">  กระบี่</t>
  </si>
  <si>
    <t xml:space="preserve">  Krabi  </t>
  </si>
  <si>
    <t xml:space="preserve">  พังงา</t>
  </si>
  <si>
    <t xml:space="preserve">  Phangnga </t>
  </si>
  <si>
    <t xml:space="preserve">  ภูเก็ต</t>
  </si>
  <si>
    <t xml:space="preserve">  Phuket  </t>
  </si>
  <si>
    <t xml:space="preserve">  สุราษฎร์ธานี</t>
  </si>
  <si>
    <t xml:space="preserve">  Surat Thani  </t>
  </si>
  <si>
    <t xml:space="preserve">  ระนอง</t>
  </si>
  <si>
    <t xml:space="preserve">  Ranong  </t>
  </si>
  <si>
    <t xml:space="preserve">  ชุมพร</t>
  </si>
  <si>
    <t xml:space="preserve">  Chumphon  </t>
  </si>
  <si>
    <t xml:space="preserve">  สงขลา</t>
  </si>
  <si>
    <t xml:space="preserve">  Songkhla  </t>
  </si>
  <si>
    <t xml:space="preserve">  สตูล</t>
  </si>
  <si>
    <t xml:space="preserve">  Satun  </t>
  </si>
  <si>
    <t xml:space="preserve">  ตรัง</t>
  </si>
  <si>
    <t xml:space="preserve">  Trang  </t>
  </si>
  <si>
    <t xml:space="preserve">  พัทลุง</t>
  </si>
  <si>
    <t xml:space="preserve">  Phatthalung  </t>
  </si>
  <si>
    <t xml:space="preserve">  ปัตตานี</t>
  </si>
  <si>
    <t xml:space="preserve">  Pattani  </t>
  </si>
  <si>
    <t xml:space="preserve">  ยะลา</t>
  </si>
  <si>
    <t xml:space="preserve">  Yala  </t>
  </si>
  <si>
    <t xml:space="preserve">  นราธิวาส</t>
  </si>
  <si>
    <t xml:space="preserve">  Narathiwat  </t>
  </si>
  <si>
    <t>จำนวนอุปกรณ์ PM2.5/จำนวนอุปกรณ์วัดอุณหภูมิ</t>
  </si>
  <si>
    <t>ECOMZEN 2 : Indoor Air Quality Monitoring</t>
  </si>
  <si>
    <t>ราคา</t>
  </si>
  <si>
    <t>ผลิตภัณฑ์</t>
  </si>
  <si>
    <t>ภัย</t>
  </si>
  <si>
    <t>p.m.2.5</t>
  </si>
  <si>
    <t>น้ำท่วม</t>
  </si>
  <si>
    <t>น้ำป่า</t>
  </si>
  <si>
    <t>คลื่น</t>
  </si>
  <si>
    <t>หมอกควันและมลพิษทางอากาศ</t>
  </si>
  <si>
    <t>พายุ</t>
  </si>
  <si>
    <t>แผ่นดินไหว</t>
  </si>
  <si>
    <t>ภัยแล้ง</t>
  </si>
  <si>
    <t>ดินโคลนถล่ม</t>
  </si>
  <si>
    <t>อัคคีภัย</t>
  </si>
  <si>
    <t>ภัยจากสารเคมีและวัตถุอันตราย</t>
  </si>
  <si>
    <t>เสียชีวิต</t>
  </si>
  <si>
    <t>เฉลี่ย</t>
  </si>
  <si>
    <t>คนเสียชีวิตเฉลี่ยต่อปี ข้อมูล 33ปีย้อนหลัง</t>
  </si>
  <si>
    <t>ตาราง  1  รายได้เฉลี่ยต่อเดือนของครัวเรือน จำแนกตามแหล่งที่มาของรายได้ ภาคและเขตการปกครอง</t>
  </si>
  <si>
    <t>TABLE  1  AVERAGE MONTHLY INCOME PER HOUSEHOLD BY SOURCE OF INCOME, REGION AND AREA</t>
  </si>
  <si>
    <t>(บาท-Baht)</t>
  </si>
  <si>
    <t>ภาค</t>
  </si>
  <si>
    <t>เขตการปกครอง</t>
  </si>
  <si>
    <t>ทั่วราชอาณาจักร</t>
  </si>
  <si>
    <t>Region</t>
  </si>
  <si>
    <t>Area</t>
  </si>
  <si>
    <t>แหล่งที่มาของรายได้</t>
  </si>
  <si>
    <t>Whole</t>
  </si>
  <si>
    <t>กทม. และ</t>
  </si>
  <si>
    <t>กลาง</t>
  </si>
  <si>
    <t>เหนือ</t>
  </si>
  <si>
    <t>ตะวันออก</t>
  </si>
  <si>
    <t>ใต้</t>
  </si>
  <si>
    <t>ในเขตเทศบาล</t>
  </si>
  <si>
    <t>นอกเขตเทศบาล</t>
  </si>
  <si>
    <t>Source of income</t>
  </si>
  <si>
    <t>kingdom</t>
  </si>
  <si>
    <t>3 จังหวัด</t>
  </si>
  <si>
    <t>Central</t>
  </si>
  <si>
    <t>North</t>
  </si>
  <si>
    <t>เฉียงเหนือ</t>
  </si>
  <si>
    <t>South</t>
  </si>
  <si>
    <t>Municipal</t>
  </si>
  <si>
    <t>Non - municipal</t>
  </si>
  <si>
    <t>Greater Bangkok</t>
  </si>
  <si>
    <t>Northeast</t>
  </si>
  <si>
    <t>area</t>
  </si>
  <si>
    <t>รายได้ทั้งสิ้นต่อเดือน…...…....………………..…………………….....………….…</t>
  </si>
  <si>
    <t xml:space="preserve"> </t>
  </si>
  <si>
    <t>Total monthly income</t>
  </si>
  <si>
    <t>รายได้ประจำ……..…………...…....……………………….....……….……….</t>
  </si>
  <si>
    <t>Total current income</t>
  </si>
  <si>
    <t xml:space="preserve">      รายได้ที่เป็นตัวเงิน……..…………………….....…………..</t>
  </si>
  <si>
    <t xml:space="preserve">      Money income</t>
  </si>
  <si>
    <t>รายได้จากการทำงาน…..…………………….....……</t>
  </si>
  <si>
    <t>From work</t>
  </si>
  <si>
    <t>ค่าจ้างและเงินเดือน………………….…...………….</t>
  </si>
  <si>
    <t>Wages and salaries</t>
  </si>
  <si>
    <t>กำไรสุทธิจากการทำธุรกิจ….…………….…..……..</t>
  </si>
  <si>
    <t>Net profit from business</t>
  </si>
  <si>
    <t>กำไรสุทธิจากการทำเกษตร……………….…...……..</t>
  </si>
  <si>
    <t>Net profit from farming</t>
  </si>
  <si>
    <t>เงินได้รับเป็นการช่วยเหลือ……………………….…….</t>
  </si>
  <si>
    <t>From current transfers</t>
  </si>
  <si>
    <t>บำเหน็จ/บำนาญ เบี้ยหวัด</t>
  </si>
  <si>
    <t xml:space="preserve">     และเงินสงเคราะห์………....……...……………....</t>
  </si>
  <si>
    <t>Pension/annuities and other assistance</t>
  </si>
  <si>
    <t>เงินชดเชย/เงินทดแทน</t>
  </si>
  <si>
    <t>Work compensation and</t>
  </si>
  <si>
    <t xml:space="preserve">     การออกจากงาน…............………..……..........…….</t>
  </si>
  <si>
    <t xml:space="preserve">    terminated payment</t>
  </si>
  <si>
    <t>เงินช่วยเหลือจากบุคคลนอกครัวเรือน...…….....…</t>
  </si>
  <si>
    <t>Assistance from persons outside hh.</t>
  </si>
  <si>
    <t>เงินช่วยเหลือจากรัฐและองค์กรต่าง ๆ....…….……</t>
  </si>
  <si>
    <t>Assistance from govt. &amp; organization</t>
  </si>
  <si>
    <t>รายได้จากทรัพย์สิน……………………........……….</t>
  </si>
  <si>
    <t>From property income</t>
  </si>
  <si>
    <t>ค่าเช่าบ้าน/ที่ดินและทรัพย์สินอื่น</t>
  </si>
  <si>
    <t>Income from renting</t>
  </si>
  <si>
    <t xml:space="preserve">     (รวมค่าลิขสิทธิ์และสิทธิบัตร)………..….…..</t>
  </si>
  <si>
    <t xml:space="preserve">   (include licence and copyright)</t>
  </si>
  <si>
    <t>Interest and dividends from</t>
  </si>
  <si>
    <t>ดอกเบี้ยเงินฝากและเงินปันผล…………..…..….</t>
  </si>
  <si>
    <t xml:space="preserve">   deposit, bonds and stocks</t>
  </si>
  <si>
    <t>ดอกเบี้ยแชร์และการให้กู้ยืมเงิน……………...…..</t>
  </si>
  <si>
    <t>Interest from "shares" and loans</t>
  </si>
  <si>
    <t>ตาราง  1  รายได้เฉลี่ยต่อเดือนของครัวเรือน จำแนกตามแหล่งที่มาของรายได้ ภาคและเขตการปกครอง (ต่อ)</t>
  </si>
  <si>
    <t>TABLE  1  AVERAGE MONTHLY INCOME PER HOUSEHOLD BY SOURCE OF INCOME, REGION AND AREA (Contd.)</t>
  </si>
  <si>
    <t xml:space="preserve">      รายได้ที่ไม่เป็นตัวเงิน…....……….……........……………..…..….. </t>
  </si>
  <si>
    <t xml:space="preserve">               Non - money income</t>
  </si>
  <si>
    <t xml:space="preserve">      Non - money income</t>
  </si>
  <si>
    <t>ค่าประเมินค่าเช่าบ้านที่ไม่เสียเงิน</t>
  </si>
  <si>
    <t>Estimated rental value of rent-free dwelling</t>
  </si>
  <si>
    <t xml:space="preserve">    (รวมบ้านของตนเอง)…………..……….…………..</t>
  </si>
  <si>
    <t xml:space="preserve">    (including own dwelling)</t>
  </si>
  <si>
    <t>สินค้าและบริการที่ได้มาโดยไม่ได้ซื้อ………..…..….</t>
  </si>
  <si>
    <t>In - kind of goods and services</t>
  </si>
  <si>
    <t>อาหารและเครื่องดื่มที่ได้มาโดยไม่ได้ซื้อ……….....….</t>
  </si>
  <si>
    <t>In - kind of foods and beverages</t>
  </si>
  <si>
    <t>รายได้ไม่ประจำ (ที่เป็นตัวเงิน)….……...………….……........……</t>
  </si>
  <si>
    <t>Non - current money income</t>
  </si>
  <si>
    <t xml:space="preserve">       เงินทุนการศึกษา…...……..…......…………..……........……........</t>
  </si>
  <si>
    <t xml:space="preserve">       Scholarships</t>
  </si>
  <si>
    <t xml:space="preserve">       มรดก พินัยกรรม ของขวัญ……….….……….……..............…..…</t>
  </si>
  <si>
    <t xml:space="preserve">       Inheritances/bequeaths and gifts</t>
  </si>
  <si>
    <t xml:space="preserve">       เงินได้รับจากการทำประกันต่าง ๆ……….……........…….….……..</t>
  </si>
  <si>
    <t xml:space="preserve">       Proceeds from insurances</t>
  </si>
  <si>
    <t xml:space="preserve">       รายรับอื่น ๆ (เงินถูกสลากกินแบ่งของรัฐ</t>
  </si>
  <si>
    <t xml:space="preserve">          เงินรางวัล ฯลฯ)….……........…………….…………………</t>
  </si>
  <si>
    <t xml:space="preserve">       Other receiving (lottery winnings etc.)</t>
  </si>
  <si>
    <r>
      <rPr>
        <b/>
        <sz val="16"/>
        <rFont val="TH SarabunPSK"/>
        <family val="2"/>
      </rPr>
      <t>หมายเหตุ : กรุงเทพมหานคร และ 3 จังหวัด</t>
    </r>
    <r>
      <rPr>
        <sz val="16"/>
        <rFont val="TH SarabunPSK"/>
        <family val="2"/>
      </rPr>
      <t xml:space="preserve"> ได้แก่ จังหวัดนนทบุรี ปทุมธานี และสมุทรปราการ</t>
    </r>
  </si>
  <si>
    <r>
      <rPr>
        <b/>
        <sz val="16"/>
        <rFont val="TH SarabunPSK"/>
        <family val="2"/>
      </rPr>
      <t>Remark : Greater Bangkok</t>
    </r>
    <r>
      <rPr>
        <sz val="16"/>
        <rFont val="TH SarabunPSK"/>
        <family val="2"/>
      </rPr>
      <t xml:space="preserve"> including Nonthaburi, Pathum Thani and Samut Prakan</t>
    </r>
  </si>
  <si>
    <t>รายได้เฉลี่ยต่อปี</t>
  </si>
  <si>
    <t>รายได้เฉลี่ยต่อเดือน</t>
  </si>
  <si>
    <t>Value of Statistical Life : VSL</t>
  </si>
  <si>
    <t>อายุคาดเฉลี่ยเมื่อแรกเกิด พ.ศ. 2553 - 2566</t>
  </si>
  <si>
    <r>
      <rPr>
        <b/>
        <sz val="10"/>
        <color theme="1"/>
        <rFont val="Calibri"/>
        <family val="2"/>
      </rPr>
      <t>หน่วย</t>
    </r>
    <r>
      <rPr>
        <sz val="10"/>
        <color theme="1"/>
        <rFont val="Calibri"/>
        <family val="2"/>
      </rPr>
      <t>: ปี</t>
    </r>
  </si>
  <si>
    <t>ปี</t>
  </si>
  <si>
    <r>
      <rPr>
        <b/>
        <sz val="10"/>
        <color theme="1"/>
        <rFont val="Calibri"/>
        <family val="2"/>
      </rPr>
      <t xml:space="preserve">ที่มา: </t>
    </r>
    <r>
      <rPr>
        <sz val="10"/>
        <color theme="1"/>
        <rFont val="Calibri"/>
        <family val="2"/>
      </rPr>
      <t>สารประชากร สถาบันวิจัยประชากรและสังคม มหาวิทยาลัยมหิดล</t>
    </r>
  </si>
  <si>
    <r>
      <rPr>
        <sz val="10"/>
        <color theme="1"/>
        <rFont val="Calibri"/>
        <family val="2"/>
      </rPr>
      <t>เฉลี่ย</t>
    </r>
    <r>
      <rPr>
        <b/>
        <sz val="10"/>
        <color theme="1"/>
        <rFont val="Calibri"/>
        <family val="2"/>
      </rPr>
      <t>ชาย</t>
    </r>
  </si>
  <si>
    <t>เฉลี่ยหญิง</t>
  </si>
  <si>
    <t>สูตร : VSL=รายได้ต่อปี×จำนวนปีที่ทำงานได้</t>
  </si>
  <si>
    <t>อายุขัยเฉลี่ยชาย</t>
  </si>
  <si>
    <t>อายุขัยเฉลี่ยหญิง</t>
  </si>
  <si>
    <t>อายุขัยเฉลี่ยทั้งชายและหญิง</t>
  </si>
  <si>
    <t>อายุเริ่มต้นทำงาน</t>
  </si>
  <si>
    <t>จำนวนปีที่ทำงานได้</t>
  </si>
  <si>
    <t>VSL</t>
  </si>
  <si>
    <t>ต้นทุนผลิตภัณฑ์</t>
  </si>
  <si>
    <t>cell broadcast สามารถลดการสูญเสีย</t>
  </si>
  <si>
    <t>จำนวนประชากรที่สามารถช่วยไว้ได้</t>
  </si>
  <si>
    <t>ทุนมนุษย์ที่รักษาไว้ได้(รายได้)</t>
  </si>
  <si>
    <t>ค่าใช้จ่ายลงทุน</t>
  </si>
  <si>
    <t>ปีที่ 0</t>
  </si>
  <si>
    <t>ปีที่ 1</t>
  </si>
  <si>
    <t>ปีที่ 2</t>
  </si>
  <si>
    <t>ปีที่ 3</t>
  </si>
  <si>
    <t>ปีที่ 4</t>
  </si>
  <si>
    <t>ปีที่ 5</t>
  </si>
  <si>
    <t>ปีที่ 6</t>
  </si>
  <si>
    <t>ปีที่ 7</t>
  </si>
  <si>
    <t>ปีที่ 8</t>
  </si>
  <si>
    <t>ปีที่ 9</t>
  </si>
  <si>
    <t>ปีที่ 10</t>
  </si>
  <si>
    <t>โรงเรือนและสิ่งปลูกสร้าง ก่อสร้างศูนย์หลัก</t>
  </si>
  <si>
    <t>โรงเรือนและสิ่งปลูกสร้าง ก่อสร้างศูนย์ย่อย (4 ภูมิภาค)</t>
  </si>
  <si>
    <t>เครื่องมือและอุปกรณ์ ตั้งค่าศูนย์ข้อมูล (ศูนย์หลัก)</t>
  </si>
  <si>
    <t>เครื่องมือและอุปกรณ์ ตั้งค่าโครงสร้างคลาวด์</t>
  </si>
  <si>
    <t>เครื่องมือและอุปกรณ์ ฮาร์ดแวร์สำหรับการสื่อสาร (ศูนย์หลักและย่อย)</t>
  </si>
  <si>
    <t>เครื่องมือและอุปกรณ์ ลำโพงประชาสัมพันธ์ในชุมชน</t>
  </si>
  <si>
    <t>รวมค่าใช่จ่ายลงทุน</t>
  </si>
  <si>
    <t>ค่าใช้จ่ายดำเนินงาน</t>
  </si>
  <si>
    <t>1.1 เงินเดือน (ศูนย์หลัก)</t>
  </si>
  <si>
    <t>1.2 เงินเดือน (ศูนย์ย่อย 4 แห่ง)</t>
  </si>
  <si>
    <t>1.3 ค่าบำรุงรักษาระบบ Cell Broadcast</t>
  </si>
  <si>
    <t>1.4 ค่าเชื่อมต่ออินเทอร์เน็ตและคลาวด์</t>
  </si>
  <si>
    <t>1.5 ค่า SMS แจ้งเตือน</t>
  </si>
  <si>
    <t>1.6 ค่าบำรุงรักษาระบบลำโพง</t>
  </si>
  <si>
    <t>1.7 ค่าบำรุงรักษาแอป/เว็บไซต์แจ้งเตือน</t>
  </si>
  <si>
    <t>1.8 ค่าเช่าดาวเทียม</t>
  </si>
  <si>
    <t>1.9 ค่าใช้จ่ายวิทยุกระจายเสียง</t>
  </si>
  <si>
    <t>2.1 ค่าบำรุงรักษาสถานที่</t>
  </si>
  <si>
    <t>2.2 ค่าบำรุงรักษาอุปกรณ์</t>
  </si>
  <si>
    <t>2.3 สาธารณูปโภค (ไฟฟ้า + อินเตอร์เน็ต)</t>
  </si>
  <si>
    <t>2.4 บริการคลาวด์</t>
  </si>
  <si>
    <t>รวมค่าใช้จ่ายดำเนินงาน</t>
  </si>
  <si>
    <t>รวมต้นทุน</t>
  </si>
  <si>
    <t>รวมรายได้</t>
  </si>
  <si>
    <t>รายได้สุทธิ</t>
  </si>
  <si>
    <t>รายได้สะสมสุทธิ</t>
  </si>
  <si>
    <t>ระบบเตือนภัยในประเทศไทย</t>
  </si>
  <si>
    <t>NPV</t>
  </si>
  <si>
    <t>Payback period</t>
  </si>
  <si>
    <t>IRR</t>
  </si>
  <si>
    <t>ราคาและค่าการติดตั้งอุปกรณ์วัด PM2.5 วัดอุณหภูมิ และวัดความชื้น</t>
  </si>
  <si>
    <t>PV cost</t>
  </si>
  <si>
    <t>B/C Ratio</t>
  </si>
  <si>
    <t>บริษัทการท่องเที่ยว(ขนาดใหญ่) ซื้อข้อมูล (รายปี)</t>
  </si>
  <si>
    <t>บริษัทประกันชีวิต ซื้อข้อมูล (รายปี)</t>
  </si>
  <si>
    <t>รายได้ ทางการเงิน</t>
  </si>
  <si>
    <t>รายได้ ทางเศรษฐกิจ</t>
  </si>
  <si>
    <t>EIRR</t>
  </si>
  <si>
    <t>ENPV</t>
  </si>
  <si>
    <t>รวมรายได้ทางการเงิน</t>
  </si>
  <si>
    <t>E B/C Ratio</t>
  </si>
  <si>
    <t>21 บริษัทการท่องเที่ยว(ขนาดใหญ่) ซื้อข้อมูล (รายปี)</t>
  </si>
  <si>
    <t>7 บริษัทประกันชีวิต ซื้อข้อมูล (รายปี)</t>
  </si>
  <si>
    <t>ลดไป</t>
  </si>
  <si>
    <t>คงที่</t>
  </si>
  <si>
    <t>เพิ่มขึ้น</t>
  </si>
  <si>
    <t>จำนวนคนที่คาดว่าจะช่วยได้</t>
  </si>
  <si>
    <t>มูลค่าของคน ต่อ 1 คน</t>
  </si>
  <si>
    <t>Social Discount Rate (SDR)</t>
  </si>
  <si>
    <t>เหตุผลที่ใช้ค่า Social Discount Rate</t>
  </si>
  <si>
    <t xml:space="preserve">
</t>
  </si>
  <si>
    <t>https://www.nesdc.go.th/ewt_dl_link.php?nid=15756</t>
  </si>
  <si>
    <t>อ้างอิง จาก คู่มือแนวทางและหลักเกณฑ์การวิเคราะห์โครงการ
(ฉบับปรับปรุง พ.ศ. 2567) หน้าที่ 26</t>
  </si>
  <si>
    <t>PDF</t>
  </si>
  <si>
    <t>กรณีจำนวนคนที่คาดว่าจะช่วยได้เปลี่ยน</t>
  </si>
  <si>
    <t>กรณีมูลค่าของคน ต่อ 1 คนเปลี่ยน</t>
  </si>
  <si>
    <t>ทั้งจำนวนคนที่คาดว่าจะช่วยได้ และ มูลค่าของคน ต่อ 1 คน เปลี่ยน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</si>
</sst>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0.0"/>
    <numFmt numFmtId="198" formatCode="_-* #,##0_-;\-* #,##0_-;_-* &quot;-&quot;??_-;_-@_-"/>
    <numFmt numFmtId="199" formatCode="#,##0.00;[Red]#,##0.00"/>
    <numFmt numFmtId="200" formatCode="_-[$฿-41E]* #,##0.00_-;\-[$฿-41E]* #,##0.00_-;_-[$฿-41E]* &quot;-&quot;??_-;_-@_-"/>
    <numFmt numFmtId="209" formatCode="0.0000"/>
    <numFmt numFmtId="213" formatCode="#,##0.00000;[Red]#,##0.00000"/>
  </numFmts>
  <fonts count="4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21.5"/>
      <color indexed="12"/>
      <name val="TH SarabunPSK"/>
      <family val="2"/>
    </font>
    <font>
      <sz val="21.5"/>
      <color indexed="12"/>
      <name val="TH SarabunPSK"/>
      <family val="2"/>
    </font>
    <font>
      <sz val="15.5"/>
      <color indexed="12"/>
      <name val="TH SarabunPSK"/>
      <family val="2"/>
    </font>
    <font>
      <sz val="11"/>
      <color indexed="8"/>
      <name val="Calibri"/>
      <family val="2"/>
      <charset val="222"/>
    </font>
    <font>
      <b/>
      <sz val="15.5"/>
      <color indexed="12"/>
      <name val="TH SarabunPSK"/>
      <family val="2"/>
    </font>
    <font>
      <sz val="22"/>
      <color indexed="12"/>
      <name val="TH SarabunPSK"/>
      <family val="2"/>
    </font>
    <font>
      <sz val="11"/>
      <color rgb="FF9C5700"/>
      <name val="Tahoma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8"/>
      <color theme="1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0"/>
      <color theme="1"/>
      <name val="Tahoma"/>
      <family val="2"/>
      <scheme val="major"/>
    </font>
    <font>
      <b/>
      <sz val="14"/>
      <color theme="1"/>
      <name val="Tahoma"/>
      <family val="2"/>
      <scheme val="minor"/>
    </font>
    <font>
      <b/>
      <sz val="18"/>
      <name val="TH SarabunPSK"/>
      <family val="2"/>
    </font>
    <font>
      <b/>
      <sz val="17"/>
      <name val="TH SarabunPSK"/>
      <family val="2"/>
    </font>
    <font>
      <sz val="14"/>
      <name val="TH SarabunPSK"/>
      <family val="2"/>
    </font>
    <font>
      <b/>
      <sz val="23"/>
      <name val="TH SarabunPSK"/>
      <family val="2"/>
    </font>
    <font>
      <b/>
      <sz val="24"/>
      <name val="TH SarabunPSK"/>
      <family val="2"/>
    </font>
    <font>
      <u/>
      <sz val="18"/>
      <name val="TH SarabunPSK"/>
      <family val="2"/>
    </font>
    <font>
      <sz val="18"/>
      <name val="TH SarabunPSK"/>
      <family val="2"/>
    </font>
    <font>
      <b/>
      <sz val="10"/>
      <color theme="1"/>
      <name val="Calibri"/>
      <family val="2"/>
    </font>
    <font>
      <sz val="12"/>
      <color theme="1"/>
      <name val="Tahoma"/>
      <family val="2"/>
      <charset val="222"/>
      <scheme val="minor"/>
    </font>
    <font>
      <sz val="12"/>
      <color theme="1"/>
      <name val="TH Sarabun New"/>
      <family val="2"/>
      <charset val="222"/>
    </font>
    <font>
      <b/>
      <sz val="12"/>
      <color theme="1"/>
      <name val="TH Sarabun New"/>
      <family val="2"/>
    </font>
    <font>
      <sz val="20"/>
      <color theme="1"/>
      <name val="Tahoma"/>
      <family val="2"/>
      <charset val="222"/>
      <scheme val="minor"/>
    </font>
    <font>
      <sz val="11"/>
      <color theme="1"/>
      <name val="Tahoma"/>
      <family val="2"/>
      <scheme val="major"/>
    </font>
    <font>
      <sz val="10"/>
      <color theme="1"/>
      <name val="Tahoma"/>
      <family val="2"/>
      <scheme val="minor"/>
    </font>
    <font>
      <sz val="9"/>
      <color theme="1"/>
      <name val="Tahoma"/>
      <family val="2"/>
      <scheme val="major"/>
    </font>
    <font>
      <sz val="9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u/>
      <sz val="11"/>
      <color theme="10"/>
      <name val="Tahoma"/>
      <family val="2"/>
      <scheme val="minor"/>
    </font>
    <font>
      <sz val="36"/>
      <color theme="1"/>
      <name val="Tahoma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8"/>
        <bgColor indexed="64"/>
      </patternFill>
    </fill>
    <fill>
      <patternFill patternType="solid">
        <fgColor rgb="FFFFEB9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6">
    <xf numFmtId="0" fontId="0" fillId="0" borderId="0"/>
    <xf numFmtId="43" fontId="2" fillId="0" borderId="0" applyFont="0" applyFill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11" fillId="6" borderId="0" applyNumberFormat="0" applyBorder="0" applyAlignment="0" applyProtection="0"/>
    <xf numFmtId="0" fontId="3" fillId="2" borderId="2" applyNumberFormat="0" applyAlignment="0" applyProtection="0"/>
    <xf numFmtId="0" fontId="2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13" fillId="0" borderId="0"/>
    <xf numFmtId="0" fontId="16" fillId="0" borderId="0"/>
    <xf numFmtId="0" fontId="15" fillId="0" borderId="0" applyNumberFormat="0" applyFill="0" applyBorder="0" applyAlignment="0" applyProtection="0"/>
    <xf numFmtId="0" fontId="13" fillId="0" borderId="0"/>
    <xf numFmtId="0" fontId="39" fillId="0" borderId="0" applyNumberFormat="0" applyFill="0" applyBorder="0" applyAlignment="0" applyProtection="0"/>
  </cellStyleXfs>
  <cellXfs count="173">
    <xf numFmtId="0" fontId="0" fillId="0" borderId="0" xfId="0"/>
    <xf numFmtId="43" fontId="1" fillId="0" borderId="1" xfId="1" applyFont="1" applyBorder="1" applyAlignment="1">
      <alignment horizontal="center" vertical="top"/>
    </xf>
    <xf numFmtId="43" fontId="1" fillId="0" borderId="1" xfId="1" applyFont="1" applyBorder="1" applyAlignment="1">
      <alignment horizontal="center" vertical="center"/>
    </xf>
    <xf numFmtId="43" fontId="0" fillId="0" borderId="0" xfId="1" applyFont="1"/>
    <xf numFmtId="43" fontId="0" fillId="0" borderId="0" xfId="1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5" borderId="3" xfId="4" applyFont="1" applyFill="1" applyBorder="1" applyAlignment="1">
      <alignment vertical="center"/>
    </xf>
    <xf numFmtId="0" fontId="9" fillId="5" borderId="3" xfId="4" applyFont="1" applyFill="1" applyBorder="1" applyAlignment="1">
      <alignment horizontal="center" vertical="center"/>
    </xf>
    <xf numFmtId="0" fontId="9" fillId="5" borderId="3" xfId="4" applyFont="1" applyFill="1" applyBorder="1" applyAlignment="1">
      <alignment horizontal="right" vertical="center"/>
    </xf>
    <xf numFmtId="0" fontId="9" fillId="5" borderId="0" xfId="4" applyFont="1" applyFill="1" applyAlignment="1">
      <alignment horizontal="center" vertical="center"/>
    </xf>
    <xf numFmtId="0" fontId="9" fillId="5" borderId="0" xfId="4" applyFont="1" applyFill="1" applyAlignment="1">
      <alignment vertical="center"/>
    </xf>
    <xf numFmtId="0" fontId="9" fillId="5" borderId="0" xfId="4" applyFont="1" applyFill="1" applyAlignment="1">
      <alignment horizontal="right" vertical="center"/>
    </xf>
    <xf numFmtId="0" fontId="9" fillId="5" borderId="4" xfId="0" applyFont="1" applyFill="1" applyBorder="1" applyAlignment="1">
      <alignment vertical="center"/>
    </xf>
    <xf numFmtId="0" fontId="9" fillId="5" borderId="4" xfId="0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 vertical="center" wrapText="1"/>
    </xf>
    <xf numFmtId="3" fontId="9" fillId="0" borderId="0" xfId="0" applyNumberFormat="1" applyFont="1" applyAlignment="1">
      <alignment vertical="center"/>
    </xf>
    <xf numFmtId="187" fontId="9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vertical="center"/>
    </xf>
    <xf numFmtId="187" fontId="7" fillId="0" borderId="0" xfId="0" applyNumberFormat="1" applyFont="1" applyAlignment="1">
      <alignment horizontal="right" vertical="center" wrapText="1"/>
    </xf>
    <xf numFmtId="0" fontId="10" fillId="0" borderId="0" xfId="0" quotePrefix="1" applyFont="1" applyAlignment="1">
      <alignment horizontal="right" textRotation="180"/>
    </xf>
    <xf numFmtId="0" fontId="7" fillId="0" borderId="0" xfId="0" applyFont="1" applyAlignment="1">
      <alignment horizontal="right" vertical="center"/>
    </xf>
    <xf numFmtId="0" fontId="9" fillId="0" borderId="0" xfId="0" applyFont="1"/>
    <xf numFmtId="3" fontId="9" fillId="0" borderId="0" xfId="0" applyNumberFormat="1" applyFont="1" applyAlignment="1">
      <alignment horizontal="right" wrapText="1"/>
    </xf>
    <xf numFmtId="3" fontId="9" fillId="0" borderId="0" xfId="0" applyNumberFormat="1" applyFont="1"/>
    <xf numFmtId="187" fontId="9" fillId="0" borderId="0" xfId="0" applyNumberFormat="1" applyFont="1" applyAlignment="1">
      <alignment horizontal="right" wrapText="1"/>
    </xf>
    <xf numFmtId="0" fontId="7" fillId="0" borderId="0" xfId="0" applyFont="1"/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/>
    <xf numFmtId="187" fontId="7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9" fillId="5" borderId="4" xfId="4" applyFont="1" applyFill="1" applyBorder="1" applyAlignment="1">
      <alignment vertical="center"/>
    </xf>
    <xf numFmtId="43" fontId="0" fillId="0" borderId="0" xfId="1" applyFont="1" applyAlignment="1">
      <alignment horizontal="center"/>
    </xf>
    <xf numFmtId="43" fontId="3" fillId="0" borderId="0" xfId="1" applyFont="1" applyFill="1" applyBorder="1"/>
    <xf numFmtId="43" fontId="3" fillId="2" borderId="2" xfId="1" applyFont="1" applyFill="1" applyBorder="1" applyAlignment="1">
      <alignment horizontal="center" vertical="center"/>
    </xf>
    <xf numFmtId="43" fontId="0" fillId="0" borderId="5" xfId="1" applyFont="1" applyBorder="1" applyAlignment="1">
      <alignment horizontal="center" vertical="center"/>
    </xf>
    <xf numFmtId="43" fontId="0" fillId="0" borderId="1" xfId="1" applyFont="1" applyBorder="1"/>
    <xf numFmtId="43" fontId="0" fillId="0" borderId="1" xfId="1" applyFont="1" applyBorder="1" applyAlignment="1">
      <alignment horizontal="center" vertical="center"/>
    </xf>
    <xf numFmtId="43" fontId="0" fillId="0" borderId="1" xfId="1" applyFont="1" applyBorder="1" applyAlignment="1">
      <alignment horizontal="center"/>
    </xf>
    <xf numFmtId="43" fontId="4" fillId="4" borderId="1" xfId="3" applyNumberFormat="1" applyBorder="1"/>
    <xf numFmtId="43" fontId="4" fillId="3" borderId="0" xfId="2" applyNumberFormat="1" applyAlignment="1">
      <alignment horizontal="center" vertical="center"/>
    </xf>
    <xf numFmtId="0" fontId="9" fillId="5" borderId="3" xfId="4" applyFont="1" applyFill="1" applyBorder="1" applyAlignment="1">
      <alignment horizontal="center" vertical="center"/>
    </xf>
    <xf numFmtId="0" fontId="9" fillId="5" borderId="4" xfId="4" applyFont="1" applyFill="1" applyBorder="1" applyAlignment="1">
      <alignment horizontal="center" vertical="center"/>
    </xf>
    <xf numFmtId="0" fontId="0" fillId="0" borderId="0" xfId="1" applyNumberFormat="1" applyFont="1"/>
    <xf numFmtId="0" fontId="0" fillId="0" borderId="0" xfId="1" applyNumberFormat="1" applyFont="1" applyAlignment="1">
      <alignment horizontal="center"/>
    </xf>
    <xf numFmtId="0" fontId="0" fillId="0" borderId="1" xfId="1" applyNumberFormat="1" applyFont="1" applyBorder="1"/>
    <xf numFmtId="0" fontId="0" fillId="0" borderId="1" xfId="1" applyNumberFormat="1" applyFont="1" applyBorder="1" applyAlignment="1">
      <alignment horizontal="center"/>
    </xf>
    <xf numFmtId="0" fontId="0" fillId="0" borderId="1" xfId="0" applyBorder="1"/>
    <xf numFmtId="0" fontId="0" fillId="0" borderId="1" xfId="1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right" vertical="top"/>
    </xf>
    <xf numFmtId="3" fontId="19" fillId="0" borderId="1" xfId="14" applyNumberFormat="1" applyFont="1" applyBorder="1" applyAlignment="1">
      <alignment horizontal="right" vertical="top" wrapText="1"/>
    </xf>
    <xf numFmtId="3" fontId="14" fillId="0" borderId="0" xfId="14" applyNumberFormat="1" applyFont="1" applyBorder="1" applyAlignment="1">
      <alignment horizontal="right" vertical="top" wrapText="1"/>
    </xf>
    <xf numFmtId="0" fontId="20" fillId="0" borderId="1" xfId="1" applyNumberFormat="1" applyFont="1" applyBorder="1" applyAlignment="1">
      <alignment horizontal="center" vertical="center"/>
    </xf>
    <xf numFmtId="0" fontId="4" fillId="8" borderId="1" xfId="9" applyNumberFormat="1" applyBorder="1" applyAlignment="1">
      <alignment horizontal="center" vertical="center"/>
    </xf>
    <xf numFmtId="0" fontId="4" fillId="4" borderId="1" xfId="3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7" fillId="0" borderId="3" xfId="0" applyFont="1" applyBorder="1" applyAlignment="1">
      <alignment vertical="center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vertical="center"/>
    </xf>
    <xf numFmtId="0" fontId="18" fillId="0" borderId="3" xfId="0" applyFont="1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7" fillId="0" borderId="4" xfId="0" applyFont="1" applyBorder="1" applyAlignment="1">
      <alignment vertical="center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right" vertical="center"/>
    </xf>
    <xf numFmtId="0" fontId="18" fillId="0" borderId="4" xfId="0" applyFont="1" applyBorder="1" applyAlignment="1">
      <alignment horizontal="right" vertical="center"/>
    </xf>
    <xf numFmtId="3" fontId="17" fillId="0" borderId="0" xfId="0" applyNumberFormat="1" applyFont="1" applyAlignment="1">
      <alignment horizontal="right" vertical="center"/>
    </xf>
    <xf numFmtId="3" fontId="17" fillId="0" borderId="0" xfId="0" applyNumberFormat="1" applyFont="1" applyAlignment="1">
      <alignment horizontal="center" vertical="center"/>
    </xf>
    <xf numFmtId="3" fontId="18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3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 textRotation="180"/>
    </xf>
    <xf numFmtId="0" fontId="25" fillId="0" borderId="0" xfId="0" applyFont="1" applyAlignment="1">
      <alignment horizontal="center" vertical="center" textRotation="180"/>
    </xf>
    <xf numFmtId="0" fontId="17" fillId="0" borderId="0" xfId="0" applyFont="1" applyAlignment="1">
      <alignment horizontal="left" vertical="center"/>
    </xf>
    <xf numFmtId="1" fontId="17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1" fontId="18" fillId="0" borderId="0" xfId="0" applyNumberFormat="1" applyFont="1" applyAlignment="1">
      <alignment horizontal="right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8" fillId="12" borderId="7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87" fontId="12" fillId="0" borderId="7" xfId="0" applyNumberFormat="1" applyFont="1" applyBorder="1" applyAlignment="1">
      <alignment horizontal="center" vertical="center"/>
    </xf>
    <xf numFmtId="0" fontId="28" fillId="12" borderId="1" xfId="0" applyFont="1" applyFill="1" applyBorder="1" applyAlignment="1">
      <alignment horizontal="center" vertical="center"/>
    </xf>
    <xf numFmtId="187" fontId="0" fillId="0" borderId="1" xfId="0" applyNumberFormat="1" applyBorder="1"/>
    <xf numFmtId="0" fontId="12" fillId="12" borderId="1" xfId="0" applyFont="1" applyFill="1" applyBorder="1" applyAlignment="1">
      <alignment horizontal="center" vertical="center"/>
    </xf>
    <xf numFmtId="43" fontId="4" fillId="9" borderId="1" xfId="10" applyNumberFormat="1" applyBorder="1" applyAlignment="1">
      <alignment horizontal="center" vertical="center"/>
    </xf>
    <xf numFmtId="9" fontId="2" fillId="7" borderId="1" xfId="8" applyNumberFormat="1" applyBorder="1" applyAlignment="1">
      <alignment horizontal="right"/>
    </xf>
    <xf numFmtId="43" fontId="0" fillId="0" borderId="1" xfId="1" applyFont="1" applyBorder="1" applyAlignment="1">
      <alignment horizontal="right"/>
    </xf>
    <xf numFmtId="0" fontId="29" fillId="0" borderId="0" xfId="0" applyFont="1"/>
    <xf numFmtId="0" fontId="30" fillId="0" borderId="0" xfId="0" applyFont="1"/>
    <xf numFmtId="0" fontId="31" fillId="0" borderId="0" xfId="0" applyFont="1" applyAlignment="1">
      <alignment horizontal="left"/>
    </xf>
    <xf numFmtId="0" fontId="30" fillId="0" borderId="0" xfId="0" applyFont="1" applyAlignment="1">
      <alignment wrapText="1"/>
    </xf>
    <xf numFmtId="198" fontId="29" fillId="0" borderId="0" xfId="1" applyNumberFormat="1" applyFont="1" applyAlignment="1">
      <alignment horizontal="right"/>
    </xf>
    <xf numFmtId="198" fontId="29" fillId="0" borderId="0" xfId="1" applyNumberFormat="1" applyFont="1" applyAlignment="1"/>
    <xf numFmtId="0" fontId="31" fillId="13" borderId="0" xfId="0" applyFont="1" applyFill="1" applyAlignment="1">
      <alignment horizontal="justify" vertical="center" wrapText="1"/>
    </xf>
    <xf numFmtId="198" fontId="29" fillId="13" borderId="0" xfId="0" applyNumberFormat="1" applyFont="1" applyFill="1"/>
    <xf numFmtId="0" fontId="29" fillId="13" borderId="0" xfId="0" applyFont="1" applyFill="1"/>
    <xf numFmtId="3" fontId="29" fillId="0" borderId="0" xfId="0" applyNumberFormat="1" applyFont="1"/>
    <xf numFmtId="3" fontId="0" fillId="0" borderId="0" xfId="0" applyNumberFormat="1"/>
    <xf numFmtId="0" fontId="31" fillId="13" borderId="0" xfId="0" applyFont="1" applyFill="1"/>
    <xf numFmtId="3" fontId="29" fillId="13" borderId="0" xfId="0" applyNumberFormat="1" applyFont="1" applyFill="1"/>
    <xf numFmtId="0" fontId="32" fillId="0" borderId="0" xfId="0" applyFont="1" applyAlignment="1">
      <alignment horizontal="center"/>
    </xf>
    <xf numFmtId="200" fontId="3" fillId="2" borderId="2" xfId="7" applyNumberFormat="1"/>
    <xf numFmtId="0" fontId="35" fillId="11" borderId="0" xfId="0" applyFont="1" applyFill="1"/>
    <xf numFmtId="199" fontId="29" fillId="11" borderId="0" xfId="0" applyNumberFormat="1" applyFont="1" applyFill="1"/>
    <xf numFmtId="0" fontId="36" fillId="11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199" fontId="0" fillId="0" borderId="1" xfId="0" applyNumberFormat="1" applyBorder="1"/>
    <xf numFmtId="0" fontId="0" fillId="0" borderId="0" xfId="0" applyAlignment="1">
      <alignment horizontal="right"/>
    </xf>
    <xf numFmtId="198" fontId="29" fillId="13" borderId="0" xfId="0" applyNumberFormat="1" applyFont="1" applyFill="1" applyAlignment="1">
      <alignment horizontal="center" vertical="center"/>
    </xf>
    <xf numFmtId="199" fontId="31" fillId="0" borderId="1" xfId="0" applyNumberFormat="1" applyFont="1" applyBorder="1" applyAlignment="1">
      <alignment horizontal="left"/>
    </xf>
    <xf numFmtId="199" fontId="0" fillId="0" borderId="0" xfId="0" applyNumberFormat="1"/>
    <xf numFmtId="0" fontId="11" fillId="6" borderId="0" xfId="6"/>
    <xf numFmtId="9" fontId="0" fillId="15" borderId="1" xfId="5" applyFont="1" applyFill="1" applyBorder="1" applyAlignment="1">
      <alignment horizontal="right" vertical="center"/>
    </xf>
    <xf numFmtId="43" fontId="4" fillId="16" borderId="1" xfId="0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37" fillId="0" borderId="0" xfId="0" applyFont="1"/>
    <xf numFmtId="0" fontId="38" fillId="0" borderId="0" xfId="0" applyFont="1"/>
    <xf numFmtId="0" fontId="38" fillId="0" borderId="0" xfId="0" applyFont="1" applyAlignment="1">
      <alignment vertical="center"/>
    </xf>
    <xf numFmtId="0" fontId="38" fillId="0" borderId="0" xfId="0" applyFont="1" applyAlignment="1">
      <alignment horizontal="justify" vertical="center" wrapText="1"/>
    </xf>
    <xf numFmtId="43" fontId="0" fillId="0" borderId="0" xfId="0" applyNumberFormat="1"/>
    <xf numFmtId="0" fontId="0" fillId="0" borderId="1" xfId="0" applyFill="1" applyBorder="1" applyAlignment="1">
      <alignment vertical="center"/>
    </xf>
    <xf numFmtId="0" fontId="0" fillId="0" borderId="0" xfId="0" applyAlignment="1">
      <alignment vertical="center"/>
    </xf>
    <xf numFmtId="209" fontId="4" fillId="16" borderId="1" xfId="0" applyNumberFormat="1" applyFont="1" applyFill="1" applyBorder="1" applyAlignment="1">
      <alignment vertical="center"/>
    </xf>
    <xf numFmtId="43" fontId="4" fillId="16" borderId="1" xfId="1" applyFont="1" applyFill="1" applyBorder="1" applyAlignment="1">
      <alignment vertical="center"/>
    </xf>
    <xf numFmtId="198" fontId="0" fillId="0" borderId="0" xfId="0" applyNumberFormat="1"/>
    <xf numFmtId="198" fontId="0" fillId="0" borderId="0" xfId="1" applyNumberFormat="1" applyFont="1"/>
    <xf numFmtId="213" fontId="4" fillId="16" borderId="0" xfId="0" applyNumberFormat="1" applyFont="1" applyFill="1" applyAlignment="1">
      <alignment vertical="center"/>
    </xf>
    <xf numFmtId="9" fontId="4" fillId="16" borderId="0" xfId="0" applyNumberFormat="1" applyFont="1" applyFill="1" applyAlignment="1">
      <alignment horizontal="right" vertical="center"/>
    </xf>
    <xf numFmtId="198" fontId="0" fillId="13" borderId="0" xfId="0" applyNumberFormat="1" applyFill="1"/>
    <xf numFmtId="0" fontId="4" fillId="16" borderId="0" xfId="0" applyFont="1" applyFill="1" applyAlignment="1">
      <alignment horizontal="right" vertical="center"/>
    </xf>
    <xf numFmtId="198" fontId="0" fillId="0" borderId="0" xfId="1" applyNumberFormat="1" applyFont="1" applyFill="1"/>
    <xf numFmtId="43" fontId="0" fillId="0" borderId="0" xfId="0" applyNumberFormat="1" applyAlignment="1">
      <alignment vertical="center"/>
    </xf>
    <xf numFmtId="0" fontId="33" fillId="0" borderId="0" xfId="0" applyFont="1" applyAlignment="1">
      <alignment vertical="center"/>
    </xf>
    <xf numFmtId="3" fontId="34" fillId="0" borderId="0" xfId="0" applyNumberFormat="1" applyFont="1" applyAlignment="1">
      <alignment vertical="center"/>
    </xf>
    <xf numFmtId="0" fontId="3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198" fontId="4" fillId="8" borderId="1" xfId="9" applyNumberFormat="1" applyBorder="1"/>
    <xf numFmtId="198" fontId="0" fillId="0" borderId="0" xfId="0" applyNumberFormat="1" applyAlignment="1">
      <alignment vertical="center"/>
    </xf>
    <xf numFmtId="198" fontId="0" fillId="10" borderId="0" xfId="0" applyNumberFormat="1" applyFill="1" applyAlignment="1">
      <alignment vertical="center"/>
    </xf>
    <xf numFmtId="43" fontId="0" fillId="0" borderId="0" xfId="0" applyNumberFormat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39" fillId="0" borderId="0" xfId="15" applyAlignment="1">
      <alignment horizontal="center" vertical="top"/>
    </xf>
    <xf numFmtId="0" fontId="40" fillId="0" borderId="0" xfId="0" applyFont="1" applyAlignment="1">
      <alignment horizontal="center" vertical="center" wrapText="1"/>
    </xf>
    <xf numFmtId="0" fontId="0" fillId="14" borderId="0" xfId="0" applyFill="1" applyAlignment="1">
      <alignment horizontal="center" vertical="center"/>
    </xf>
  </cellXfs>
  <cellStyles count="16">
    <cellStyle name="20% - Accent2" xfId="8" builtinId="34"/>
    <cellStyle name="Accent3" xfId="9" builtinId="37"/>
    <cellStyle name="Accent4" xfId="10" builtinId="41"/>
    <cellStyle name="Accent5" xfId="2" builtinId="45"/>
    <cellStyle name="Accent6" xfId="3" builtinId="49"/>
    <cellStyle name="Calculation" xfId="7" builtinId="22"/>
    <cellStyle name="Comma" xfId="1" builtinId="3"/>
    <cellStyle name="Hyperlink" xfId="15" builtinId="8"/>
    <cellStyle name="Hyperlink 2" xfId="13" xr:uid="{DA19461A-0D41-4EE2-A18B-DADE2ED08A4F}"/>
    <cellStyle name="Neutral" xfId="6" builtinId="28"/>
    <cellStyle name="Normal" xfId="0" builtinId="0"/>
    <cellStyle name="Normal 2" xfId="4" xr:uid="{AD122C38-A380-4EBD-B872-C90792B0A315}"/>
    <cellStyle name="Normal 2 2" xfId="12" xr:uid="{F74F1457-44FB-4A8A-9249-8EBF34ACA1B1}"/>
    <cellStyle name="Normal 3" xfId="14" xr:uid="{69147108-D8C9-4391-966B-FED54067E26B}"/>
    <cellStyle name="Normal 4" xfId="11" xr:uid="{5BB34EC8-3412-4EA3-B89F-D4B05D4E4E86}"/>
    <cellStyle name="Percent" xfId="5" builtinId="5"/>
  </cellStyles>
  <dxfs count="4"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51</xdr:row>
      <xdr:rowOff>31248</xdr:rowOff>
    </xdr:from>
    <xdr:ext cx="3829052" cy="2254752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CDDEBE4-3AEA-DA30-C321-88CDF192D588}"/>
            </a:ext>
          </a:extLst>
        </xdr:cNvPr>
        <xdr:cNvSpPr/>
      </xdr:nvSpPr>
      <xdr:spPr>
        <a:xfrm>
          <a:off x="3438525" y="15395073"/>
          <a:ext cx="3829052" cy="2254752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th-TH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การศึกษาวิเคราะห์ความเหมาะสมทางเศรษฐกิจของโครงการที่หน่วยงานเจ้าของโครงการได้ ดำเนินการในปี 2568 เป็นต้นไป ให้ใช้อัตราคิดลดทางเศรษฐกิจตามผลการศึกษาโครงการศึกษา เพื่อปรับปรุงแนวทางและหลักเกณฑ์การวิเคราะห์โครงการลงทุนด้านโครงสร้างพื้นฐานของ สศช. และธนาคารโลก (ปี 2564) ที่ได้ข้อสรุปว่า อัตราคิดลดทางสังคมของประเทศไทย (</a:t>
          </a:r>
          <a:r>
            <a:rPr lang="en-US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Social Discount Rate) </a:t>
          </a:r>
          <a:r>
            <a:rPr lang="th-TH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สำหรับการวิเคราะห์โครงการลงทุนภาครัฐในประเทศไทยที่เหมาะสมจะอยู่ในช่วงร้อยละ 6.55 - 7.59 หรือค่ากลางเท่ากับร้อยละ 7.00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nesdc.go.th/ewt_dl_link.php?nid=15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5E1D2-004A-44FE-A738-1131D4653B13}">
  <dimension ref="A1:AH82"/>
  <sheetViews>
    <sheetView tabSelected="1" topLeftCell="A11" zoomScaleNormal="100" workbookViewId="0">
      <selection activeCell="D67" sqref="D67"/>
    </sheetView>
  </sheetViews>
  <sheetFormatPr defaultRowHeight="14.25"/>
  <cols>
    <col min="1" max="1" width="44.625" bestFit="1" customWidth="1"/>
    <col min="2" max="2" width="25.5" customWidth="1"/>
    <col min="3" max="3" width="27.375" customWidth="1"/>
    <col min="4" max="4" width="25.5" customWidth="1"/>
    <col min="5" max="5" width="26.625" customWidth="1"/>
    <col min="6" max="12" width="25.5" customWidth="1"/>
    <col min="13" max="13" width="21.625" customWidth="1"/>
    <col min="14" max="14" width="21.5" customWidth="1"/>
    <col min="15" max="15" width="21.125" customWidth="1"/>
    <col min="16" max="19" width="13.5" customWidth="1"/>
    <col min="23" max="34" width="16.125" customWidth="1"/>
  </cols>
  <sheetData>
    <row r="1" spans="1:34" ht="15">
      <c r="A1" s="123" t="s">
        <v>371</v>
      </c>
      <c r="B1" s="123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1:34" ht="15">
      <c r="A2" s="123"/>
      <c r="B2" s="123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34" ht="15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</row>
    <row r="4" spans="1:34" ht="15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</row>
    <row r="5" spans="1:34" ht="24">
      <c r="A5" s="142" t="s">
        <v>333</v>
      </c>
      <c r="B5" s="112" t="s">
        <v>334</v>
      </c>
      <c r="C5" s="112" t="s">
        <v>335</v>
      </c>
      <c r="D5" s="112" t="s">
        <v>336</v>
      </c>
      <c r="E5" s="112" t="s">
        <v>337</v>
      </c>
      <c r="F5" s="112" t="s">
        <v>338</v>
      </c>
      <c r="G5" s="112" t="s">
        <v>339</v>
      </c>
      <c r="H5" s="112" t="s">
        <v>340</v>
      </c>
      <c r="I5" s="112" t="s">
        <v>341</v>
      </c>
      <c r="J5" s="112" t="s">
        <v>342</v>
      </c>
      <c r="K5" s="112" t="s">
        <v>343</v>
      </c>
      <c r="L5" s="112" t="s">
        <v>344</v>
      </c>
      <c r="W5" s="132"/>
      <c r="X5" s="135" t="s">
        <v>334</v>
      </c>
      <c r="Y5" s="135" t="s">
        <v>335</v>
      </c>
      <c r="Z5" s="135" t="s">
        <v>336</v>
      </c>
      <c r="AA5" s="135" t="s">
        <v>337</v>
      </c>
      <c r="AB5" s="135" t="s">
        <v>338</v>
      </c>
      <c r="AC5" s="135" t="s">
        <v>339</v>
      </c>
      <c r="AD5" s="135" t="s">
        <v>340</v>
      </c>
      <c r="AE5" s="135" t="s">
        <v>341</v>
      </c>
      <c r="AF5" s="135" t="s">
        <v>342</v>
      </c>
      <c r="AG5" s="135" t="s">
        <v>343</v>
      </c>
      <c r="AH5" s="135" t="s">
        <v>344</v>
      </c>
    </row>
    <row r="6" spans="1:34" ht="30" customHeight="1">
      <c r="A6" s="113" t="s">
        <v>345</v>
      </c>
      <c r="B6" s="114">
        <v>50000000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W6" s="132" t="s">
        <v>369</v>
      </c>
      <c r="X6" s="132">
        <f>B48</f>
        <v>-5991906417.499999</v>
      </c>
      <c r="Y6" s="132">
        <f>C48</f>
        <v>2770104025.0475631</v>
      </c>
      <c r="Z6" s="132">
        <f>D48</f>
        <v>2770104025.0475631</v>
      </c>
      <c r="AA6" s="132">
        <f>E48</f>
        <v>2770104025.0475631</v>
      </c>
      <c r="AB6" s="132">
        <f>F48</f>
        <v>2770104025.0475631</v>
      </c>
      <c r="AC6" s="132">
        <f>G48</f>
        <v>2770104025.0475631</v>
      </c>
      <c r="AD6" s="132">
        <f>H48</f>
        <v>2770104025.0475631</v>
      </c>
      <c r="AE6" s="132">
        <f>I48</f>
        <v>2770104025.0475631</v>
      </c>
      <c r="AF6" s="132">
        <f>J48</f>
        <v>2770104025.0475631</v>
      </c>
      <c r="AG6" s="132">
        <f>K48</f>
        <v>2770104025.0475631</v>
      </c>
      <c r="AH6" s="132">
        <f>L48</f>
        <v>2770104025.0475631</v>
      </c>
    </row>
    <row r="7" spans="1:34" ht="28.5" customHeight="1">
      <c r="A7" s="113" t="s">
        <v>346</v>
      </c>
      <c r="B7" s="114">
        <v>80000000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W7" s="132" t="s">
        <v>370</v>
      </c>
      <c r="X7" s="132">
        <f>B49</f>
        <v>-5991906417.499999</v>
      </c>
      <c r="Y7" s="132">
        <f>C49</f>
        <v>-3221802392.452436</v>
      </c>
      <c r="Z7" s="132">
        <f>D49</f>
        <v>-451698367.40487289</v>
      </c>
      <c r="AA7" s="132">
        <f>E49</f>
        <v>2318405657.6426902</v>
      </c>
      <c r="AB7" s="132">
        <f>F49</f>
        <v>5088509682.6902533</v>
      </c>
      <c r="AC7" s="132">
        <f>G49</f>
        <v>7858613707.7378159</v>
      </c>
      <c r="AD7" s="132">
        <f>H49</f>
        <v>10628717732.785379</v>
      </c>
      <c r="AE7" s="132">
        <f>I49</f>
        <v>13398821757.832943</v>
      </c>
      <c r="AF7" s="132">
        <f>J49</f>
        <v>16168925782.880507</v>
      </c>
      <c r="AG7" s="132">
        <f>K49</f>
        <v>18939029807.92807</v>
      </c>
      <c r="AH7" s="132">
        <f>L49</f>
        <v>21709133832.975632</v>
      </c>
    </row>
    <row r="8" spans="1:34" ht="18.75">
      <c r="A8" s="111" t="s">
        <v>347</v>
      </c>
      <c r="B8" s="115">
        <v>10000000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</row>
    <row r="9" spans="1:34" ht="18.75">
      <c r="A9" s="111" t="s">
        <v>348</v>
      </c>
      <c r="B9" s="115">
        <v>5000000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</row>
    <row r="10" spans="1:34" ht="18.75">
      <c r="A10" s="111" t="s">
        <v>349</v>
      </c>
      <c r="B10" s="115">
        <v>8000000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W10" s="132"/>
      <c r="X10" s="132" t="s">
        <v>369</v>
      </c>
      <c r="Y10" s="132" t="s">
        <v>370</v>
      </c>
    </row>
    <row r="11" spans="1:34" ht="18.75">
      <c r="A11" s="111" t="s">
        <v>350</v>
      </c>
      <c r="B11" s="115">
        <v>4000000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W11" s="132" t="s">
        <v>334</v>
      </c>
      <c r="X11" s="132">
        <f>X6</f>
        <v>-5991906417.499999</v>
      </c>
      <c r="Y11" s="132">
        <f>X7</f>
        <v>-5991906417.499999</v>
      </c>
    </row>
    <row r="12" spans="1:34" ht="24" customHeight="1">
      <c r="A12" s="111" t="s">
        <v>375</v>
      </c>
      <c r="B12" s="115">
        <f>คำนวณมูลค่า!J3</f>
        <v>5794006417.499999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W12" s="132" t="s">
        <v>335</v>
      </c>
      <c r="X12" s="132">
        <f>Y6</f>
        <v>2770104025.0475631</v>
      </c>
      <c r="Y12" s="132">
        <f>Y7</f>
        <v>-3221802392.452436</v>
      </c>
    </row>
    <row r="13" spans="1:34" ht="21" customHeight="1">
      <c r="A13" s="116" t="s">
        <v>351</v>
      </c>
      <c r="B13" s="134">
        <f>SUM(B6:B12)</f>
        <v>5951006417.499999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W13" s="132" t="s">
        <v>336</v>
      </c>
      <c r="X13" s="132">
        <f>Z6</f>
        <v>2770104025.0475631</v>
      </c>
      <c r="Y13" s="132">
        <f>Z7</f>
        <v>-451698367.40487289</v>
      </c>
      <c r="Z13">
        <v>2</v>
      </c>
    </row>
    <row r="14" spans="1:34" ht="23.25" customHeight="1">
      <c r="A14" s="144" t="s">
        <v>352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W14" s="132" t="s">
        <v>337</v>
      </c>
      <c r="X14" s="132">
        <f>AA6</f>
        <v>2770104025.0475631</v>
      </c>
      <c r="Y14" s="132">
        <f>AA7</f>
        <v>2318405657.6426902</v>
      </c>
      <c r="Z14">
        <f>Y13*(-1)</f>
        <v>451698367.40487289</v>
      </c>
      <c r="AA14">
        <f>Z14/X14</f>
        <v>0.16306187901991051</v>
      </c>
    </row>
    <row r="15" spans="1:34" ht="23.25" customHeight="1">
      <c r="A15" s="111" t="s">
        <v>353</v>
      </c>
      <c r="B15" s="119">
        <v>12000000</v>
      </c>
      <c r="C15" s="119">
        <v>12000000</v>
      </c>
      <c r="D15" s="119">
        <v>12000000</v>
      </c>
      <c r="E15" s="119">
        <v>12000000</v>
      </c>
      <c r="F15" s="119">
        <v>12000000</v>
      </c>
      <c r="G15" s="119">
        <v>12000000</v>
      </c>
      <c r="H15" s="119">
        <v>12000000</v>
      </c>
      <c r="I15" s="119">
        <v>12000000</v>
      </c>
      <c r="J15" s="119">
        <v>12000000</v>
      </c>
      <c r="K15" s="119">
        <v>12000000</v>
      </c>
      <c r="L15" s="119">
        <v>12000000</v>
      </c>
      <c r="W15" s="132" t="s">
        <v>338</v>
      </c>
      <c r="X15" s="132">
        <f>AB6</f>
        <v>2770104025.0475631</v>
      </c>
      <c r="Y15" s="132">
        <f>AB7</f>
        <v>5088509682.6902533</v>
      </c>
      <c r="AA15" s="137">
        <f>Z13+AA14</f>
        <v>2.1630618790199105</v>
      </c>
    </row>
    <row r="16" spans="1:34" ht="23.25" customHeight="1">
      <c r="A16" s="111" t="s">
        <v>354</v>
      </c>
      <c r="B16" s="119">
        <v>24000000</v>
      </c>
      <c r="C16" s="119">
        <v>24000000</v>
      </c>
      <c r="D16" s="119">
        <v>24000000</v>
      </c>
      <c r="E16" s="119">
        <v>24000000</v>
      </c>
      <c r="F16" s="119">
        <v>24000000</v>
      </c>
      <c r="G16" s="119">
        <v>24000000</v>
      </c>
      <c r="H16" s="119">
        <v>24000000</v>
      </c>
      <c r="I16" s="119">
        <v>24000000</v>
      </c>
      <c r="J16" s="119">
        <v>24000000</v>
      </c>
      <c r="K16" s="119">
        <v>24000000</v>
      </c>
      <c r="L16" s="119">
        <v>24000000</v>
      </c>
      <c r="W16" s="132" t="s">
        <v>339</v>
      </c>
      <c r="X16" s="132">
        <f>AC6</f>
        <v>2770104025.0475631</v>
      </c>
      <c r="Y16" s="132">
        <f>AC7</f>
        <v>7858613707.7378159</v>
      </c>
    </row>
    <row r="17" spans="1:25" ht="23.25" customHeight="1">
      <c r="A17" s="111" t="s">
        <v>355</v>
      </c>
      <c r="B17" s="119"/>
      <c r="C17" s="119">
        <v>600000</v>
      </c>
      <c r="D17" s="119">
        <v>600000</v>
      </c>
      <c r="E17" s="119">
        <v>600000</v>
      </c>
      <c r="F17" s="119">
        <v>600000</v>
      </c>
      <c r="G17" s="119">
        <v>600000</v>
      </c>
      <c r="H17" s="119">
        <v>600000</v>
      </c>
      <c r="I17" s="119">
        <v>600000</v>
      </c>
      <c r="J17" s="119">
        <v>600000</v>
      </c>
      <c r="K17" s="119">
        <v>600000</v>
      </c>
      <c r="L17" s="119">
        <v>600000</v>
      </c>
      <c r="W17" s="132" t="s">
        <v>340</v>
      </c>
      <c r="X17" s="132">
        <f>AD6</f>
        <v>2770104025.0475631</v>
      </c>
      <c r="Y17" s="132">
        <f>AD7</f>
        <v>10628717732.785379</v>
      </c>
    </row>
    <row r="18" spans="1:25" ht="23.25" customHeight="1">
      <c r="A18" s="111" t="s">
        <v>356</v>
      </c>
      <c r="B18" s="119">
        <v>200000</v>
      </c>
      <c r="C18" s="119">
        <v>200000</v>
      </c>
      <c r="D18" s="119">
        <v>200000</v>
      </c>
      <c r="E18" s="119">
        <v>200000</v>
      </c>
      <c r="F18" s="119">
        <v>200000</v>
      </c>
      <c r="G18" s="119">
        <v>200000</v>
      </c>
      <c r="H18" s="119">
        <v>200000</v>
      </c>
      <c r="I18" s="119">
        <v>200000</v>
      </c>
      <c r="J18" s="119">
        <v>200000</v>
      </c>
      <c r="K18" s="119">
        <v>200000</v>
      </c>
      <c r="L18" s="119">
        <v>200000</v>
      </c>
      <c r="W18" s="132" t="s">
        <v>341</v>
      </c>
      <c r="X18" s="132">
        <f>AE6</f>
        <v>2770104025.0475631</v>
      </c>
      <c r="Y18" s="132">
        <f>AE7</f>
        <v>13398821757.832943</v>
      </c>
    </row>
    <row r="19" spans="1:25" ht="23.25" customHeight="1">
      <c r="A19" s="111" t="s">
        <v>357</v>
      </c>
      <c r="B19" s="119">
        <v>400000</v>
      </c>
      <c r="C19" s="119">
        <v>400000</v>
      </c>
      <c r="D19" s="119">
        <v>400000</v>
      </c>
      <c r="E19" s="119">
        <v>400000</v>
      </c>
      <c r="F19" s="119">
        <v>400000</v>
      </c>
      <c r="G19" s="119">
        <v>400000</v>
      </c>
      <c r="H19" s="119">
        <v>400000</v>
      </c>
      <c r="I19" s="119">
        <v>400000</v>
      </c>
      <c r="J19" s="119">
        <v>400000</v>
      </c>
      <c r="K19" s="119">
        <v>400000</v>
      </c>
      <c r="L19" s="119">
        <v>400000</v>
      </c>
      <c r="W19" s="132" t="s">
        <v>342</v>
      </c>
      <c r="X19" s="132">
        <f>AF6</f>
        <v>2770104025.0475631</v>
      </c>
      <c r="Y19" s="132">
        <f>AF7</f>
        <v>16168925782.880507</v>
      </c>
    </row>
    <row r="20" spans="1:25" ht="23.25" customHeight="1">
      <c r="A20" s="111" t="s">
        <v>358</v>
      </c>
      <c r="B20" s="119"/>
      <c r="C20" s="119">
        <v>300000</v>
      </c>
      <c r="D20" s="119">
        <v>300000</v>
      </c>
      <c r="E20" s="119">
        <v>300000</v>
      </c>
      <c r="F20" s="119">
        <v>300000</v>
      </c>
      <c r="G20" s="119">
        <v>300000</v>
      </c>
      <c r="H20" s="119">
        <v>300000</v>
      </c>
      <c r="I20" s="119">
        <v>300000</v>
      </c>
      <c r="J20" s="119">
        <v>300000</v>
      </c>
      <c r="K20" s="119">
        <v>300000</v>
      </c>
      <c r="L20" s="119">
        <v>300000</v>
      </c>
      <c r="W20" s="132" t="s">
        <v>343</v>
      </c>
      <c r="X20" s="132">
        <f>AG6</f>
        <v>2770104025.0475631</v>
      </c>
      <c r="Y20" s="132">
        <f>AG7</f>
        <v>18939029807.92807</v>
      </c>
    </row>
    <row r="21" spans="1:25" ht="23.25" customHeight="1">
      <c r="A21" s="111" t="s">
        <v>359</v>
      </c>
      <c r="B21" s="119"/>
      <c r="C21" s="119">
        <v>100000</v>
      </c>
      <c r="D21" s="119">
        <v>100000</v>
      </c>
      <c r="E21" s="119">
        <v>100000</v>
      </c>
      <c r="F21" s="119">
        <v>100000</v>
      </c>
      <c r="G21" s="119">
        <v>100000</v>
      </c>
      <c r="H21" s="119">
        <v>100000</v>
      </c>
      <c r="I21" s="119">
        <v>100000</v>
      </c>
      <c r="J21" s="119">
        <v>100000</v>
      </c>
      <c r="K21" s="119">
        <v>100000</v>
      </c>
      <c r="L21" s="119">
        <v>100000</v>
      </c>
      <c r="W21" s="132" t="s">
        <v>344</v>
      </c>
      <c r="X21" s="132">
        <f>AH6</f>
        <v>2770104025.0475631</v>
      </c>
      <c r="Y21" s="132">
        <f>AH7</f>
        <v>21709133832.975632</v>
      </c>
    </row>
    <row r="22" spans="1:25" ht="18.75">
      <c r="A22" s="111" t="s">
        <v>360</v>
      </c>
      <c r="B22" s="119">
        <v>400000</v>
      </c>
      <c r="C22" s="119">
        <v>400000</v>
      </c>
      <c r="D22" s="119">
        <v>400000</v>
      </c>
      <c r="E22" s="119">
        <v>400000</v>
      </c>
      <c r="F22" s="119">
        <v>400000</v>
      </c>
      <c r="G22" s="119">
        <v>400000</v>
      </c>
      <c r="H22" s="119">
        <v>400000</v>
      </c>
      <c r="I22" s="119">
        <v>400000</v>
      </c>
      <c r="J22" s="119">
        <v>400000</v>
      </c>
      <c r="K22" s="119">
        <v>400000</v>
      </c>
      <c r="L22" s="119">
        <v>400000</v>
      </c>
    </row>
    <row r="23" spans="1:25" ht="18.75">
      <c r="A23" s="111" t="s">
        <v>361</v>
      </c>
      <c r="B23" s="119">
        <v>400000</v>
      </c>
      <c r="C23" s="119">
        <v>400000</v>
      </c>
      <c r="D23" s="119">
        <v>400000</v>
      </c>
      <c r="E23" s="119">
        <v>400000</v>
      </c>
      <c r="F23" s="119">
        <v>400000</v>
      </c>
      <c r="G23" s="119">
        <v>400000</v>
      </c>
      <c r="H23" s="119">
        <v>400000</v>
      </c>
      <c r="I23" s="119">
        <v>400000</v>
      </c>
      <c r="J23" s="119">
        <v>400000</v>
      </c>
      <c r="K23" s="119">
        <v>400000</v>
      </c>
      <c r="L23" s="119">
        <v>400000</v>
      </c>
    </row>
    <row r="24" spans="1:25" ht="18.75">
      <c r="A24" s="111" t="s">
        <v>362</v>
      </c>
      <c r="B24" s="120"/>
      <c r="C24" s="120">
        <v>1000000</v>
      </c>
      <c r="D24" s="120">
        <v>1000000</v>
      </c>
      <c r="E24" s="120">
        <v>1000000</v>
      </c>
      <c r="F24" s="120">
        <v>1000000</v>
      </c>
      <c r="G24" s="120">
        <v>1000000</v>
      </c>
      <c r="H24" s="120">
        <v>1000000</v>
      </c>
      <c r="I24" s="120">
        <v>1000000</v>
      </c>
      <c r="J24" s="120">
        <v>1000000</v>
      </c>
      <c r="K24" s="120">
        <v>1000000</v>
      </c>
      <c r="L24" s="120">
        <v>1000000</v>
      </c>
    </row>
    <row r="25" spans="1:25" ht="18.75">
      <c r="A25" s="111" t="s">
        <v>363</v>
      </c>
      <c r="B25" s="119"/>
      <c r="C25" s="119">
        <v>3000000</v>
      </c>
      <c r="D25" s="119">
        <v>3000000</v>
      </c>
      <c r="E25" s="119">
        <v>3000000</v>
      </c>
      <c r="F25" s="119">
        <v>3000000</v>
      </c>
      <c r="G25" s="119">
        <v>3000000</v>
      </c>
      <c r="H25" s="119">
        <v>3000000</v>
      </c>
      <c r="I25" s="119">
        <v>3000000</v>
      </c>
      <c r="J25" s="119">
        <v>3000000</v>
      </c>
      <c r="K25" s="119">
        <v>3000000</v>
      </c>
      <c r="L25" s="119">
        <v>3000000</v>
      </c>
    </row>
    <row r="26" spans="1:25" ht="18.75">
      <c r="A26" s="111" t="s">
        <v>364</v>
      </c>
      <c r="B26" s="119">
        <v>3000000</v>
      </c>
      <c r="C26" s="119">
        <v>3000000</v>
      </c>
      <c r="D26" s="119">
        <v>3000000</v>
      </c>
      <c r="E26" s="119">
        <v>3000000</v>
      </c>
      <c r="F26" s="119">
        <v>3000000</v>
      </c>
      <c r="G26" s="119">
        <v>3000000</v>
      </c>
      <c r="H26" s="119">
        <v>3000000</v>
      </c>
      <c r="I26" s="119">
        <v>3000000</v>
      </c>
      <c r="J26" s="119">
        <v>3000000</v>
      </c>
      <c r="K26" s="119">
        <v>3000000</v>
      </c>
      <c r="L26" s="119">
        <v>3000000</v>
      </c>
    </row>
    <row r="27" spans="1:25" ht="18.75">
      <c r="A27" s="111" t="s">
        <v>365</v>
      </c>
      <c r="B27" s="119">
        <v>500000</v>
      </c>
      <c r="C27" s="119">
        <v>500000</v>
      </c>
      <c r="D27" s="119">
        <v>500000</v>
      </c>
      <c r="E27" s="119">
        <v>500000</v>
      </c>
      <c r="F27" s="119">
        <v>500000</v>
      </c>
      <c r="G27" s="119">
        <v>500000</v>
      </c>
      <c r="H27" s="119">
        <v>500000</v>
      </c>
      <c r="I27" s="119">
        <v>500000</v>
      </c>
      <c r="J27" s="119">
        <v>500000</v>
      </c>
      <c r="K27" s="119">
        <v>500000</v>
      </c>
      <c r="L27" s="119">
        <v>500000</v>
      </c>
    </row>
    <row r="28" spans="1:25" ht="18.75">
      <c r="A28" s="121" t="s">
        <v>366</v>
      </c>
      <c r="B28" s="122">
        <f t="shared" ref="B28:L28" si="0">SUM(B15:B27)</f>
        <v>40900000</v>
      </c>
      <c r="C28" s="122">
        <f t="shared" si="0"/>
        <v>45900000</v>
      </c>
      <c r="D28" s="122">
        <f t="shared" si="0"/>
        <v>45900000</v>
      </c>
      <c r="E28" s="122">
        <f t="shared" si="0"/>
        <v>45900000</v>
      </c>
      <c r="F28" s="122">
        <f t="shared" si="0"/>
        <v>45900000</v>
      </c>
      <c r="G28" s="122">
        <f t="shared" si="0"/>
        <v>45900000</v>
      </c>
      <c r="H28" s="122">
        <f t="shared" si="0"/>
        <v>45900000</v>
      </c>
      <c r="I28" s="122">
        <f t="shared" si="0"/>
        <v>45900000</v>
      </c>
      <c r="J28" s="122">
        <f t="shared" si="0"/>
        <v>45900000</v>
      </c>
      <c r="K28" s="122">
        <f t="shared" si="0"/>
        <v>45900000</v>
      </c>
      <c r="L28" s="122">
        <f t="shared" si="0"/>
        <v>45900000</v>
      </c>
    </row>
    <row r="29" spans="1:25" ht="18.75">
      <c r="A29" s="121" t="s">
        <v>367</v>
      </c>
      <c r="B29" s="117">
        <f t="shared" ref="B29:L29" si="1">SUM(B13+B28)</f>
        <v>5991906417.499999</v>
      </c>
      <c r="C29" s="122">
        <f t="shared" si="1"/>
        <v>45900000</v>
      </c>
      <c r="D29" s="122">
        <f t="shared" si="1"/>
        <v>45900000</v>
      </c>
      <c r="E29" s="122">
        <f t="shared" si="1"/>
        <v>45900000</v>
      </c>
      <c r="F29" s="122">
        <f t="shared" si="1"/>
        <v>45900000</v>
      </c>
      <c r="G29" s="122">
        <f t="shared" si="1"/>
        <v>45900000</v>
      </c>
      <c r="H29" s="122">
        <f t="shared" si="1"/>
        <v>45900000</v>
      </c>
      <c r="I29" s="122">
        <f t="shared" si="1"/>
        <v>45900000</v>
      </c>
      <c r="J29" s="122">
        <f t="shared" si="1"/>
        <v>45900000</v>
      </c>
      <c r="K29" s="122">
        <f t="shared" si="1"/>
        <v>45900000</v>
      </c>
      <c r="L29" s="122">
        <f t="shared" si="1"/>
        <v>45900000</v>
      </c>
    </row>
    <row r="30" spans="1:25" ht="33.75" customHeight="1">
      <c r="A30" s="143" t="s">
        <v>380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</row>
    <row r="31" spans="1:25" ht="30" customHeight="1">
      <c r="A31" t="s">
        <v>378</v>
      </c>
      <c r="B31" s="156"/>
      <c r="C31" s="151">
        <v>21000000</v>
      </c>
      <c r="D31" s="151">
        <v>21000000</v>
      </c>
      <c r="E31" s="151">
        <v>21000000</v>
      </c>
      <c r="F31" s="151">
        <v>21000000</v>
      </c>
      <c r="G31" s="151">
        <v>21000000</v>
      </c>
      <c r="H31" s="151">
        <v>21000000</v>
      </c>
      <c r="I31" s="151">
        <v>21000000</v>
      </c>
      <c r="J31" s="151">
        <v>21000000</v>
      </c>
      <c r="K31" s="151">
        <v>21000000</v>
      </c>
      <c r="L31" s="151">
        <v>21000000</v>
      </c>
    </row>
    <row r="32" spans="1:25" ht="27.75" customHeight="1">
      <c r="A32" t="s">
        <v>379</v>
      </c>
      <c r="B32" s="156"/>
      <c r="C32" s="151">
        <v>7000000</v>
      </c>
      <c r="D32" s="151">
        <v>7000000</v>
      </c>
      <c r="E32" s="151">
        <v>7000000</v>
      </c>
      <c r="F32" s="151">
        <v>7000000</v>
      </c>
      <c r="G32" s="151">
        <v>7000000</v>
      </c>
      <c r="H32" s="151">
        <v>7000000</v>
      </c>
      <c r="I32" s="151">
        <v>7000000</v>
      </c>
      <c r="J32" s="151">
        <v>7000000</v>
      </c>
      <c r="K32" s="151">
        <v>7000000</v>
      </c>
      <c r="L32" s="151">
        <v>7000000</v>
      </c>
    </row>
    <row r="33" spans="1:13" ht="28.5" customHeight="1">
      <c r="A33" s="121" t="s">
        <v>384</v>
      </c>
      <c r="B33" s="154"/>
      <c r="C33" s="154">
        <f t="shared" ref="C33:L33" si="2">SUM(C31:C32)</f>
        <v>28000000</v>
      </c>
      <c r="D33" s="154">
        <f t="shared" si="2"/>
        <v>28000000</v>
      </c>
      <c r="E33" s="154">
        <f t="shared" si="2"/>
        <v>28000000</v>
      </c>
      <c r="F33" s="154">
        <f t="shared" si="2"/>
        <v>28000000</v>
      </c>
      <c r="G33" s="154">
        <f t="shared" si="2"/>
        <v>28000000</v>
      </c>
      <c r="H33" s="154">
        <f t="shared" si="2"/>
        <v>28000000</v>
      </c>
      <c r="I33" s="154">
        <f t="shared" si="2"/>
        <v>28000000</v>
      </c>
      <c r="J33" s="154">
        <f t="shared" si="2"/>
        <v>28000000</v>
      </c>
      <c r="K33" s="154">
        <f t="shared" si="2"/>
        <v>28000000</v>
      </c>
      <c r="L33" s="154">
        <f t="shared" si="2"/>
        <v>28000000</v>
      </c>
      <c r="M33" s="150"/>
    </row>
    <row r="34" spans="1:13" ht="27.75" customHeight="1"/>
    <row r="35" spans="1:13" ht="29.25" customHeight="1">
      <c r="A35" s="125" t="s">
        <v>369</v>
      </c>
      <c r="B35" s="136">
        <f>B33-B29</f>
        <v>-5991906417.499999</v>
      </c>
      <c r="C35" s="136">
        <f t="shared" ref="C35:L35" si="3">C33-C29</f>
        <v>-17900000</v>
      </c>
      <c r="D35" s="136">
        <f t="shared" si="3"/>
        <v>-17900000</v>
      </c>
      <c r="E35" s="136">
        <f t="shared" si="3"/>
        <v>-17900000</v>
      </c>
      <c r="F35" s="136">
        <f>F33-F29</f>
        <v>-17900000</v>
      </c>
      <c r="G35" s="136">
        <f t="shared" si="3"/>
        <v>-17900000</v>
      </c>
      <c r="H35" s="136">
        <f t="shared" si="3"/>
        <v>-17900000</v>
      </c>
      <c r="I35" s="136">
        <f t="shared" si="3"/>
        <v>-17900000</v>
      </c>
      <c r="J35" s="136">
        <f t="shared" si="3"/>
        <v>-17900000</v>
      </c>
      <c r="K35" s="136">
        <f t="shared" si="3"/>
        <v>-17900000</v>
      </c>
      <c r="L35" s="136">
        <f t="shared" si="3"/>
        <v>-17900000</v>
      </c>
    </row>
    <row r="36" spans="1:13" ht="25.5" customHeight="1">
      <c r="A36" s="127" t="s">
        <v>370</v>
      </c>
      <c r="B36" s="136">
        <f>SUM(B35)</f>
        <v>-5991906417.499999</v>
      </c>
      <c r="C36" s="136">
        <f>SUM($B$35:C35)</f>
        <v>-6009806417.499999</v>
      </c>
      <c r="D36" s="136">
        <f>SUM($B$35:D35)</f>
        <v>-6027706417.499999</v>
      </c>
      <c r="E36" s="136">
        <f>SUM($B$35:E35)</f>
        <v>-6045606417.499999</v>
      </c>
      <c r="F36" s="136">
        <f>SUM($B$35:F35)</f>
        <v>-6063506417.499999</v>
      </c>
      <c r="G36" s="136">
        <f>SUM($B$35:G35)</f>
        <v>-6081406417.499999</v>
      </c>
      <c r="H36" s="136">
        <f>SUM($B$35:H35)</f>
        <v>-6099306417.499999</v>
      </c>
      <c r="I36" s="136">
        <f>SUM($B$35:I35)</f>
        <v>-6117206417.499999</v>
      </c>
      <c r="J36" s="136">
        <f>SUM($B$35:J35)</f>
        <v>-6135106417.499999</v>
      </c>
      <c r="K36" s="136">
        <f>SUM($B$35:K35)</f>
        <v>-6153006417.499999</v>
      </c>
      <c r="L36" s="136">
        <f>SUM($B$35:L35)</f>
        <v>-6170906417.499999</v>
      </c>
    </row>
    <row r="37" spans="1:13" ht="28.5" customHeight="1"/>
    <row r="38" spans="1:13" ht="28.5" customHeight="1">
      <c r="A38" s="143" t="s">
        <v>381</v>
      </c>
    </row>
    <row r="39" spans="1:13" s="147" customFormat="1" ht="27" customHeight="1">
      <c r="A39" s="147" t="s">
        <v>391</v>
      </c>
      <c r="B39" s="164">
        <v>150</v>
      </c>
      <c r="C39" s="163">
        <f>คำนวณมูลค่า!$N$45</f>
        <v>150.41515151515148</v>
      </c>
      <c r="D39" s="163">
        <f>คำนวณมูลค่า!$N$45</f>
        <v>150.41515151515148</v>
      </c>
      <c r="E39" s="163">
        <f>คำนวณมูลค่า!$N$45</f>
        <v>150.41515151515148</v>
      </c>
      <c r="F39" s="163">
        <f>คำนวณมูลค่า!$N$45</f>
        <v>150.41515151515148</v>
      </c>
      <c r="G39" s="163">
        <f>คำนวณมูลค่า!$N$45</f>
        <v>150.41515151515148</v>
      </c>
      <c r="H39" s="163">
        <f>คำนวณมูลค่า!$N$45</f>
        <v>150.41515151515148</v>
      </c>
      <c r="I39" s="163">
        <f>คำนวณมูลค่า!$N$45</f>
        <v>150.41515151515148</v>
      </c>
      <c r="J39" s="163">
        <f>คำนวณมูลค่า!$N$45</f>
        <v>150.41515151515148</v>
      </c>
      <c r="K39" s="163">
        <f>คำนวณมูลค่า!$N$45</f>
        <v>150.41515151515148</v>
      </c>
      <c r="L39" s="163">
        <f>คำนวณมูลค่า!$N$45</f>
        <v>150.41515151515148</v>
      </c>
    </row>
    <row r="40" spans="1:13" s="147" customFormat="1" ht="27.75" customHeight="1">
      <c r="A40" s="147" t="s">
        <v>392</v>
      </c>
      <c r="B40" s="164">
        <v>18535393</v>
      </c>
      <c r="C40" s="163">
        <f>คำนวณมูลค่า!$N$30</f>
        <v>18535393.522285715</v>
      </c>
      <c r="D40" s="163">
        <f>คำนวณมูลค่า!$N$30</f>
        <v>18535393.522285715</v>
      </c>
      <c r="E40" s="163">
        <f>คำนวณมูลค่า!$N$30</f>
        <v>18535393.522285715</v>
      </c>
      <c r="F40" s="163">
        <f>คำนวณมูลค่า!$N$30</f>
        <v>18535393.522285715</v>
      </c>
      <c r="G40" s="163">
        <f>คำนวณมูลค่า!$N$30</f>
        <v>18535393.522285715</v>
      </c>
      <c r="H40" s="163">
        <f>คำนวณมูลค่า!$N$30</f>
        <v>18535393.522285715</v>
      </c>
      <c r="I40" s="163">
        <f>คำนวณมูลค่า!$N$30</f>
        <v>18535393.522285715</v>
      </c>
      <c r="J40" s="163">
        <f>คำนวณมูลค่า!$N$30</f>
        <v>18535393.522285715</v>
      </c>
      <c r="K40" s="163">
        <f>คำนวณมูลค่า!$N$30</f>
        <v>18535393.522285715</v>
      </c>
      <c r="L40" s="163">
        <f>คำนวณมูลค่า!$N$30</f>
        <v>18535393.522285715</v>
      </c>
    </row>
    <row r="41" spans="1:13" s="160" customFormat="1" ht="36" customHeight="1">
      <c r="A41" s="158" t="s">
        <v>332</v>
      </c>
      <c r="B41" s="159"/>
      <c r="C41" s="161">
        <f>C39*C40</f>
        <v>2788004025.0475631</v>
      </c>
      <c r="D41" s="161">
        <f>D39*D40</f>
        <v>2788004025.0475631</v>
      </c>
      <c r="E41" s="161">
        <f>E39*E40</f>
        <v>2788004025.0475631</v>
      </c>
      <c r="F41" s="161">
        <f>F39*F40</f>
        <v>2788004025.0475631</v>
      </c>
      <c r="G41" s="161">
        <f>G39*G40</f>
        <v>2788004025.0475631</v>
      </c>
      <c r="H41" s="161">
        <f>H39*H40</f>
        <v>2788004025.0475631</v>
      </c>
      <c r="I41" s="161">
        <f>I39*I40</f>
        <v>2788004025.0475631</v>
      </c>
      <c r="J41" s="161">
        <f>J39*J40</f>
        <v>2788004025.0475631</v>
      </c>
      <c r="K41" s="161">
        <f>K39*K40</f>
        <v>2788004025.0475631</v>
      </c>
      <c r="L41" s="161">
        <f>L39*L40</f>
        <v>2788004025.0475631</v>
      </c>
    </row>
    <row r="42" spans="1:13" ht="24.75" customHeight="1">
      <c r="A42" s="143" t="s">
        <v>380</v>
      </c>
    </row>
    <row r="43" spans="1:13" ht="24.75" customHeight="1">
      <c r="A43" t="s">
        <v>386</v>
      </c>
      <c r="C43" s="151">
        <f>C31</f>
        <v>21000000</v>
      </c>
      <c r="D43" s="151">
        <f>D31</f>
        <v>21000000</v>
      </c>
      <c r="E43" s="151">
        <f>E31</f>
        <v>21000000</v>
      </c>
      <c r="F43" s="151">
        <f>F31</f>
        <v>21000000</v>
      </c>
      <c r="G43" s="151">
        <f>G31</f>
        <v>21000000</v>
      </c>
      <c r="H43" s="151">
        <f>H31</f>
        <v>21000000</v>
      </c>
      <c r="I43" s="151">
        <f>I31</f>
        <v>21000000</v>
      </c>
      <c r="J43" s="151">
        <f>J31</f>
        <v>21000000</v>
      </c>
      <c r="K43" s="151">
        <f>K31</f>
        <v>21000000</v>
      </c>
      <c r="L43" s="151">
        <f>L31</f>
        <v>21000000</v>
      </c>
    </row>
    <row r="44" spans="1:13" ht="24.75" customHeight="1">
      <c r="A44" t="s">
        <v>387</v>
      </c>
      <c r="C44" s="151">
        <f>C32</f>
        <v>7000000</v>
      </c>
      <c r="D44" s="151">
        <f>D32</f>
        <v>7000000</v>
      </c>
      <c r="E44" s="151">
        <f>E32</f>
        <v>7000000</v>
      </c>
      <c r="F44" s="151">
        <f>F32</f>
        <v>7000000</v>
      </c>
      <c r="G44" s="151">
        <f>G32</f>
        <v>7000000</v>
      </c>
      <c r="H44" s="151">
        <f>H32</f>
        <v>7000000</v>
      </c>
      <c r="I44" s="151">
        <f>I32</f>
        <v>7000000</v>
      </c>
      <c r="J44" s="151">
        <v>7000000</v>
      </c>
      <c r="K44" s="151">
        <v>7000000</v>
      </c>
      <c r="L44" s="151">
        <v>7000000</v>
      </c>
    </row>
    <row r="45" spans="1:13" ht="24.75" customHeight="1"/>
    <row r="46" spans="1:13" ht="27" customHeight="1">
      <c r="A46" s="121" t="s">
        <v>368</v>
      </c>
      <c r="B46" s="118"/>
      <c r="C46" s="122">
        <f>C41+C43+C44</f>
        <v>2816004025.0475631</v>
      </c>
      <c r="D46" s="122">
        <f>D41+D43+D44</f>
        <v>2816004025.0475631</v>
      </c>
      <c r="E46" s="122">
        <f t="shared" ref="D46:L46" si="4">E41+E43+E44</f>
        <v>2816004025.0475631</v>
      </c>
      <c r="F46" s="122">
        <f t="shared" si="4"/>
        <v>2816004025.0475631</v>
      </c>
      <c r="G46" s="122">
        <f t="shared" si="4"/>
        <v>2816004025.0475631</v>
      </c>
      <c r="H46" s="122">
        <f t="shared" si="4"/>
        <v>2816004025.0475631</v>
      </c>
      <c r="I46" s="122">
        <f t="shared" si="4"/>
        <v>2816004025.0475631</v>
      </c>
      <c r="J46" s="122">
        <f t="shared" si="4"/>
        <v>2816004025.0475631</v>
      </c>
      <c r="K46" s="122">
        <f t="shared" si="4"/>
        <v>2816004025.0475631</v>
      </c>
      <c r="L46" s="122">
        <f t="shared" si="4"/>
        <v>2816004025.0475631</v>
      </c>
    </row>
    <row r="47" spans="1:13" ht="27" customHeight="1"/>
    <row r="48" spans="1:13" ht="27" customHeight="1">
      <c r="A48" s="125" t="s">
        <v>369</v>
      </c>
      <c r="B48" s="126">
        <f>B46-B29</f>
        <v>-5991906417.499999</v>
      </c>
      <c r="C48" s="126">
        <f>C46-C29</f>
        <v>2770104025.0475631</v>
      </c>
      <c r="D48" s="126">
        <f>D46-D29</f>
        <v>2770104025.0475631</v>
      </c>
      <c r="E48" s="126">
        <f>E46-E29</f>
        <v>2770104025.0475631</v>
      </c>
      <c r="F48" s="126">
        <f>F46-F29</f>
        <v>2770104025.0475631</v>
      </c>
      <c r="G48" s="126">
        <f>G46-G29</f>
        <v>2770104025.0475631</v>
      </c>
      <c r="H48" s="126">
        <f>H46-H29</f>
        <v>2770104025.0475631</v>
      </c>
      <c r="I48" s="126">
        <f>I46-I29</f>
        <v>2770104025.0475631</v>
      </c>
      <c r="J48" s="126">
        <f>J46-J29</f>
        <v>2770104025.0475631</v>
      </c>
      <c r="K48" s="126">
        <f>K46-K29</f>
        <v>2770104025.0475631</v>
      </c>
      <c r="L48" s="126">
        <f>L46-L29</f>
        <v>2770104025.0475631</v>
      </c>
    </row>
    <row r="49" spans="1:15" ht="27" customHeight="1">
      <c r="A49" s="127" t="s">
        <v>370</v>
      </c>
      <c r="B49" s="126">
        <f>SUM(B48)</f>
        <v>-5991906417.499999</v>
      </c>
      <c r="C49" s="126">
        <f>SUM($B$48:C48)</f>
        <v>-3221802392.452436</v>
      </c>
      <c r="D49" s="126">
        <f>SUM($B$48:D48)</f>
        <v>-451698367.40487289</v>
      </c>
      <c r="E49" s="126">
        <f>SUM($B$48:E48)</f>
        <v>2318405657.6426902</v>
      </c>
      <c r="F49" s="126">
        <f>SUM($B$48:F48)</f>
        <v>5088509682.6902533</v>
      </c>
      <c r="G49" s="126">
        <f>SUM($B$48:G48)</f>
        <v>7858613707.7378159</v>
      </c>
      <c r="H49" s="126">
        <f>SUM($B$48:H48)</f>
        <v>10628717732.785379</v>
      </c>
      <c r="I49" s="126">
        <f>SUM($B$48:I48)</f>
        <v>13398821757.832943</v>
      </c>
      <c r="J49" s="126">
        <f>SUM($B$48:J48)</f>
        <v>16168925782.880507</v>
      </c>
      <c r="K49" s="126">
        <f>SUM($B$48:K48)</f>
        <v>18939029807.92807</v>
      </c>
      <c r="L49" s="126">
        <f>SUM($B$48:L48)</f>
        <v>21709133832.975632</v>
      </c>
    </row>
    <row r="50" spans="1:15" ht="27" customHeight="1"/>
    <row r="51" spans="1:15" ht="27" customHeight="1">
      <c r="A51" s="131" t="s">
        <v>393</v>
      </c>
      <c r="B51" s="138">
        <v>7.0000000000000007E-2</v>
      </c>
    </row>
    <row r="52" spans="1:15" ht="75" customHeight="1">
      <c r="A52" s="130" t="s">
        <v>394</v>
      </c>
      <c r="B52" s="168" t="s">
        <v>395</v>
      </c>
      <c r="C52" s="168"/>
      <c r="E52" s="171" t="s">
        <v>398</v>
      </c>
    </row>
    <row r="53" spans="1:15" ht="91.5" customHeight="1">
      <c r="B53" s="168"/>
      <c r="C53" s="168"/>
      <c r="D53" s="169" t="s">
        <v>397</v>
      </c>
      <c r="E53" s="170" t="s">
        <v>396</v>
      </c>
      <c r="F53" s="170"/>
    </row>
    <row r="54" spans="1:15" ht="25.5" customHeight="1"/>
    <row r="55" spans="1:15" ht="25.5" customHeight="1"/>
    <row r="56" spans="1:15" ht="25.5" customHeight="1">
      <c r="A56" s="140" t="s">
        <v>383</v>
      </c>
      <c r="B56" s="139">
        <f>NPV(B51,C48:L48)+B48</f>
        <v>13464145079.287163</v>
      </c>
      <c r="D56" s="140" t="s">
        <v>385</v>
      </c>
      <c r="E56" s="148">
        <f>(B56+E59)/E59</f>
        <v>3.132329623167692</v>
      </c>
    </row>
    <row r="57" spans="1:15" ht="25.5" customHeight="1">
      <c r="A57" s="140" t="s">
        <v>372</v>
      </c>
      <c r="B57" s="152">
        <f>NPV(B51,C35:L35)+B35</f>
        <v>-6117628527.0826921</v>
      </c>
      <c r="D57" s="140" t="s">
        <v>377</v>
      </c>
      <c r="E57" s="155">
        <f>(B57+E59)/E59</f>
        <v>3.1145278440152184E-2</v>
      </c>
    </row>
    <row r="58" spans="1:15" ht="25.5" customHeight="1">
      <c r="A58" s="140" t="s">
        <v>382</v>
      </c>
      <c r="B58" s="149">
        <f>IRR(B48:L48)</f>
        <v>0.45114342320338752</v>
      </c>
    </row>
    <row r="59" spans="1:15" ht="25.5" customHeight="1">
      <c r="A59" s="140" t="s">
        <v>374</v>
      </c>
      <c r="B59" s="153" t="e">
        <f>IRR(B35:L35)</f>
        <v>#NUM!</v>
      </c>
      <c r="C59" s="133"/>
      <c r="D59" s="146" t="s">
        <v>376</v>
      </c>
      <c r="E59" s="139">
        <f>NPV(B51,C29:L29)+B29</f>
        <v>6314288810.2288055</v>
      </c>
      <c r="J59" s="145"/>
    </row>
    <row r="60" spans="1:15" ht="25.5" customHeight="1">
      <c r="A60" s="140" t="s">
        <v>373</v>
      </c>
      <c r="B60" s="139">
        <f>AA15</f>
        <v>2.1630618790199105</v>
      </c>
      <c r="I60" s="151"/>
    </row>
    <row r="61" spans="1:15" ht="25.5" customHeight="1">
      <c r="I61" s="151"/>
    </row>
    <row r="62" spans="1:15" ht="25.5" customHeight="1">
      <c r="B62" s="172" t="s">
        <v>401</v>
      </c>
      <c r="C62" s="172"/>
      <c r="K62" s="172" t="s">
        <v>399</v>
      </c>
      <c r="L62" s="172"/>
      <c r="N62" s="172" t="s">
        <v>400</v>
      </c>
      <c r="O62" s="172"/>
    </row>
    <row r="63" spans="1:15" ht="25.5" customHeight="1">
      <c r="B63" s="128" t="s">
        <v>372</v>
      </c>
      <c r="E63" s="151"/>
      <c r="L63" s="129" t="s">
        <v>372</v>
      </c>
      <c r="O63" s="129" t="s">
        <v>372</v>
      </c>
    </row>
    <row r="64" spans="1:15" ht="25.5" customHeight="1">
      <c r="B64" s="167">
        <f>B56</f>
        <v>13464145079.287163</v>
      </c>
      <c r="C64" s="52">
        <v>12974775.1</v>
      </c>
      <c r="D64" s="52">
        <v>14828314.4</v>
      </c>
      <c r="E64" s="52">
        <v>16681853.699999999</v>
      </c>
      <c r="F64" s="52">
        <v>18535393</v>
      </c>
      <c r="G64" s="52">
        <v>20388932.300000001</v>
      </c>
      <c r="H64" s="52">
        <v>22242471.600000001</v>
      </c>
      <c r="I64" s="52">
        <v>24096010.899999999</v>
      </c>
      <c r="K64" s="129" t="s">
        <v>391</v>
      </c>
      <c r="L64" s="165">
        <f>B56</f>
        <v>13464145079.287163</v>
      </c>
      <c r="N64" s="129" t="s">
        <v>392</v>
      </c>
      <c r="O64" s="157">
        <f>B56</f>
        <v>13464145079.287163</v>
      </c>
    </row>
    <row r="65" spans="1:15" ht="24">
      <c r="A65" s="141" t="s">
        <v>388</v>
      </c>
      <c r="B65" s="129">
        <v>105</v>
      </c>
      <c r="C65" s="166">
        <f t="dataTable" ref="C65:I71" dt2D="1" dtr="1" r1="C40" r2="C39" ca="1"/>
        <v>12131759434.850189</v>
      </c>
      <c r="D65" s="166">
        <v>12313648805.410934</v>
      </c>
      <c r="E65" s="166">
        <v>12495538175.971684</v>
      </c>
      <c r="F65" s="166">
        <v>12677427546.532429</v>
      </c>
      <c r="G65" s="166">
        <v>12859316917.093178</v>
      </c>
      <c r="H65" s="166">
        <v>13041206287.653927</v>
      </c>
      <c r="I65" s="166">
        <v>13223095658.214672</v>
      </c>
      <c r="K65" s="129">
        <v>105</v>
      </c>
      <c r="L65">
        <f t="dataTable" ref="L65:L71" dt2D="0" dtr="0" r1="C39"/>
        <v>12677427597.784767</v>
      </c>
      <c r="N65" s="129">
        <v>12974775.1</v>
      </c>
      <c r="O65">
        <f t="dataTable" ref="O65:O71" dt2D="0" dtr="0" r1="C40" ca="1"/>
        <v>12682461656.384312</v>
      </c>
    </row>
    <row r="66" spans="1:15" ht="24">
      <c r="A66" s="141" t="s">
        <v>388</v>
      </c>
      <c r="B66" s="129">
        <v>120</v>
      </c>
      <c r="C66" s="166">
        <v>12313648805.410934</v>
      </c>
      <c r="D66" s="166">
        <v>12521522371.766075</v>
      </c>
      <c r="E66" s="166">
        <v>12729395938.121216</v>
      </c>
      <c r="F66" s="166">
        <v>12937269504.476357</v>
      </c>
      <c r="G66" s="166">
        <v>13145143070.831497</v>
      </c>
      <c r="H66" s="166">
        <v>13353016637.186638</v>
      </c>
      <c r="I66" s="166">
        <v>13560890203.541775</v>
      </c>
      <c r="K66" s="129">
        <v>120</v>
      </c>
      <c r="L66">
        <v>12937269563.050453</v>
      </c>
      <c r="N66" s="129">
        <v>14828314.4</v>
      </c>
      <c r="O66">
        <v>12943022772.878506</v>
      </c>
    </row>
    <row r="67" spans="1:15" ht="24">
      <c r="A67" s="141" t="s">
        <v>388</v>
      </c>
      <c r="B67" s="129">
        <v>135</v>
      </c>
      <c r="C67" s="166">
        <v>12495538175.971684</v>
      </c>
      <c r="D67" s="166">
        <v>12729395938.121216</v>
      </c>
      <c r="E67" s="166">
        <v>12963253700.270748</v>
      </c>
      <c r="F67" s="166">
        <v>13197111462.42028</v>
      </c>
      <c r="G67" s="166">
        <v>13430969224.569813</v>
      </c>
      <c r="H67" s="166">
        <v>13664826986.719345</v>
      </c>
      <c r="I67" s="166">
        <v>13898684748.868877</v>
      </c>
      <c r="K67" s="129">
        <v>135</v>
      </c>
      <c r="L67">
        <v>13197111528.316143</v>
      </c>
      <c r="N67" s="129">
        <v>16681853.699999999</v>
      </c>
      <c r="O67">
        <v>13203583889.3727</v>
      </c>
    </row>
    <row r="68" spans="1:15" ht="24">
      <c r="A68" s="141" t="s">
        <v>389</v>
      </c>
      <c r="B68" s="129">
        <v>150</v>
      </c>
      <c r="C68" s="166">
        <v>12677427546.532429</v>
      </c>
      <c r="D68" s="166">
        <v>12937269504.476357</v>
      </c>
      <c r="E68" s="166">
        <v>13197111462.42028</v>
      </c>
      <c r="F68" s="166">
        <v>13456953420.364204</v>
      </c>
      <c r="G68" s="166">
        <v>13716795378.308132</v>
      </c>
      <c r="H68" s="166">
        <v>13976637336.252056</v>
      </c>
      <c r="I68" s="166">
        <v>14236479294.19598</v>
      </c>
      <c r="K68" s="129">
        <v>150</v>
      </c>
      <c r="L68">
        <v>13456953493.581829</v>
      </c>
      <c r="N68" s="129">
        <v>18535393</v>
      </c>
      <c r="O68">
        <v>13464145005.866894</v>
      </c>
    </row>
    <row r="69" spans="1:15" ht="24">
      <c r="A69" s="141" t="s">
        <v>390</v>
      </c>
      <c r="B69" s="129">
        <v>165</v>
      </c>
      <c r="C69" s="166">
        <v>12859316917.093178</v>
      </c>
      <c r="D69" s="166">
        <v>13145143070.831497</v>
      </c>
      <c r="E69" s="166">
        <v>13430969224.569813</v>
      </c>
      <c r="F69" s="166">
        <v>13716795378.308132</v>
      </c>
      <c r="G69" s="166">
        <v>14002621532.046448</v>
      </c>
      <c r="H69" s="166">
        <v>14288447685.784767</v>
      </c>
      <c r="I69" s="166">
        <v>14574273839.523087</v>
      </c>
      <c r="K69" s="129">
        <v>165</v>
      </c>
      <c r="L69">
        <v>13716795458.847519</v>
      </c>
      <c r="N69" s="129">
        <v>20388932.300000001</v>
      </c>
      <c r="O69">
        <v>13724706122.361088</v>
      </c>
    </row>
    <row r="70" spans="1:15" ht="24">
      <c r="A70" s="141" t="s">
        <v>390</v>
      </c>
      <c r="B70" s="129">
        <v>180</v>
      </c>
      <c r="C70" s="166">
        <v>13041206287.653927</v>
      </c>
      <c r="D70" s="166">
        <v>13353016637.186638</v>
      </c>
      <c r="E70" s="166">
        <v>13664826986.719345</v>
      </c>
      <c r="F70" s="166">
        <v>13976637336.252056</v>
      </c>
      <c r="G70" s="166">
        <v>14288447685.784767</v>
      </c>
      <c r="H70" s="166">
        <v>14600258035.317474</v>
      </c>
      <c r="I70" s="166">
        <v>14912068384.850185</v>
      </c>
      <c r="K70" s="129">
        <v>180</v>
      </c>
      <c r="L70">
        <v>13976637424.113205</v>
      </c>
      <c r="N70" s="129">
        <v>22242471.600000001</v>
      </c>
      <c r="O70">
        <v>13985267238.855286</v>
      </c>
    </row>
    <row r="71" spans="1:15" ht="20.25" customHeight="1">
      <c r="A71" s="141" t="s">
        <v>390</v>
      </c>
      <c r="B71" s="129">
        <v>195</v>
      </c>
      <c r="C71" s="166">
        <v>13223095658.214672</v>
      </c>
      <c r="D71" s="166">
        <v>13560890203.541775</v>
      </c>
      <c r="E71" s="166">
        <v>13898684748.868877</v>
      </c>
      <c r="F71" s="166">
        <v>14236479294.19598</v>
      </c>
      <c r="G71" s="166">
        <v>14574273839.523087</v>
      </c>
      <c r="H71" s="166">
        <v>14912068384.850185</v>
      </c>
      <c r="I71" s="166">
        <v>15249862930.177288</v>
      </c>
      <c r="K71" s="129">
        <v>195</v>
      </c>
      <c r="L71">
        <v>14236479389.378891</v>
      </c>
      <c r="N71" s="129">
        <v>24096010.899999999</v>
      </c>
      <c r="O71">
        <v>14245828355.349476</v>
      </c>
    </row>
    <row r="72" spans="1:15" ht="20.25" customHeight="1"/>
    <row r="73" spans="1:15" ht="20.25" customHeight="1"/>
    <row r="74" spans="1:15" ht="20.25" customHeight="1"/>
    <row r="75" spans="1:15" ht="20.25" customHeight="1"/>
    <row r="76" spans="1:15">
      <c r="D76" s="151"/>
    </row>
    <row r="77" spans="1:15">
      <c r="D77" s="151"/>
    </row>
    <row r="78" spans="1:15">
      <c r="D78" s="151"/>
    </row>
    <row r="79" spans="1:15">
      <c r="D79" s="151"/>
    </row>
    <row r="80" spans="1:15">
      <c r="D80" s="151"/>
    </row>
    <row r="81" spans="4:4">
      <c r="D81" s="151"/>
    </row>
    <row r="82" spans="4:4">
      <c r="D82" s="151"/>
    </row>
  </sheetData>
  <mergeCells count="6">
    <mergeCell ref="E53:F53"/>
    <mergeCell ref="K62:L62"/>
    <mergeCell ref="N62:O62"/>
    <mergeCell ref="B62:C62"/>
    <mergeCell ref="A1:B2"/>
    <mergeCell ref="B52:C53"/>
  </mergeCells>
  <conditionalFormatting sqref="C65:I7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65:L7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65:O7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E53" r:id="rId1" xr:uid="{CC0166A3-0FC1-49F2-B386-1B37AA5E8AC7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9"/>
  <sheetViews>
    <sheetView topLeftCell="A61" zoomScale="98" zoomScaleNormal="98" workbookViewId="0">
      <selection activeCell="AA2" sqref="AA2"/>
    </sheetView>
  </sheetViews>
  <sheetFormatPr defaultRowHeight="14.25"/>
  <cols>
    <col min="1" max="1" width="13.25" style="3" customWidth="1"/>
    <col min="2" max="2" width="16.875" style="3" customWidth="1"/>
    <col min="3" max="3" width="25.125" style="4" bestFit="1" customWidth="1"/>
    <col min="4" max="4" width="26.75" style="3" bestFit="1" customWidth="1"/>
    <col min="5" max="5" width="25.5" style="40" customWidth="1"/>
    <col min="6" max="6" width="45" style="4" bestFit="1" customWidth="1"/>
    <col min="7" max="7" width="9" style="3"/>
    <col min="8" max="8" width="37.75" style="3" bestFit="1" customWidth="1"/>
    <col min="9" max="9" width="22.875" style="3" customWidth="1"/>
    <col min="10" max="10" width="17.875" style="3" bestFit="1" customWidth="1"/>
    <col min="11" max="12" width="9" style="3"/>
    <col min="13" max="13" width="33.25" style="3" customWidth="1"/>
    <col min="14" max="14" width="34" style="3" bestFit="1" customWidth="1"/>
    <col min="15" max="15" width="9" style="51"/>
    <col min="16" max="16" width="9.375" style="51" bestFit="1" customWidth="1"/>
    <col min="17" max="21" width="11" style="51" customWidth="1"/>
    <col min="22" max="22" width="24.5" style="51" bestFit="1" customWidth="1"/>
    <col min="23" max="23" width="25.5" style="51" bestFit="1" customWidth="1"/>
    <col min="24" max="25" width="11" style="51" customWidth="1"/>
    <col min="26" max="26" width="11" style="3" customWidth="1"/>
    <col min="27" max="27" width="11" style="51" customWidth="1"/>
    <col min="28" max="16384" width="9" style="3"/>
  </cols>
  <sheetData>
    <row r="1" spans="1:27">
      <c r="A1" s="43" t="s">
        <v>4</v>
      </c>
      <c r="B1" s="1" t="s">
        <v>0</v>
      </c>
      <c r="C1" s="1" t="s">
        <v>6</v>
      </c>
      <c r="D1" s="2" t="s">
        <v>5</v>
      </c>
      <c r="E1" s="1" t="s">
        <v>1</v>
      </c>
      <c r="F1" s="2" t="s">
        <v>200</v>
      </c>
    </row>
    <row r="2" spans="1:27" ht="20.25" customHeight="1">
      <c r="A2" s="3" t="s">
        <v>96</v>
      </c>
      <c r="B2" s="3">
        <v>22436.057000000001</v>
      </c>
      <c r="C2" s="3">
        <f>VLOOKUP(A2,ประชากร!$1:$1048576,3,FALSE)</f>
        <v>1737041</v>
      </c>
      <c r="D2" s="4">
        <f>C2/B2</f>
        <v>77.421848232958226</v>
      </c>
      <c r="E2" s="40" t="str">
        <f>IF(D2&gt;800, "พื้นที่เมือง", IF(D2&gt;=275, "พื้นที่กึ่งเมืองกึ่งชนบท", "พื้นที่ชนบท"))</f>
        <v>พื้นที่ชนบท</v>
      </c>
      <c r="F2" s="4">
        <f>IF(E2="พื้นที่ชนบท",B2/10, IF(E2="พื้นที่เมือง",B2/2,B2/5))</f>
        <v>2243.6057000000001</v>
      </c>
      <c r="H2" s="46" t="s">
        <v>203</v>
      </c>
      <c r="I2" s="45" t="s">
        <v>202</v>
      </c>
      <c r="J2" s="45" t="s">
        <v>329</v>
      </c>
      <c r="M2" s="45" t="s">
        <v>204</v>
      </c>
      <c r="N2" s="45" t="s">
        <v>218</v>
      </c>
      <c r="P2" s="56" t="s">
        <v>216</v>
      </c>
      <c r="Q2" s="54" t="s">
        <v>205</v>
      </c>
      <c r="R2" s="54" t="s">
        <v>207</v>
      </c>
      <c r="S2" s="54" t="s">
        <v>206</v>
      </c>
      <c r="T2" s="54" t="s">
        <v>208</v>
      </c>
      <c r="U2" s="54" t="s">
        <v>214</v>
      </c>
      <c r="V2" s="55" t="s">
        <v>215</v>
      </c>
      <c r="W2" s="54" t="s">
        <v>209</v>
      </c>
      <c r="X2" s="54" t="s">
        <v>210</v>
      </c>
      <c r="Y2" s="54" t="s">
        <v>211</v>
      </c>
      <c r="Z2" s="46" t="s">
        <v>212</v>
      </c>
      <c r="AA2" s="54" t="s">
        <v>213</v>
      </c>
    </row>
    <row r="3" spans="1:27" ht="29.25" customHeight="1">
      <c r="A3" s="3" t="s">
        <v>132</v>
      </c>
      <c r="B3" s="3">
        <v>20493.964</v>
      </c>
      <c r="C3" s="3">
        <f>VLOOKUP(A3,ประชากร!$1:$1048576,3,FALSE)</f>
        <v>2525975</v>
      </c>
      <c r="D3" s="4">
        <f t="shared" ref="D3:D66" si="0">C3/B3</f>
        <v>123.25458364228609</v>
      </c>
      <c r="E3" s="40" t="str">
        <f>IF(D3&gt;800, "พื้นที่เมือง", IF(D3&gt;=275, "พื้นที่กึ่งเมืองกึ่งชนบท", "พื้นที่ชนบท"))</f>
        <v>พื้นที่ชนบท</v>
      </c>
      <c r="F3" s="4">
        <f t="shared" ref="F3:F66" si="1">IF(E3="พื้นที่ชนบท",B3/10, IF(E3="พื้นที่เมือง",B3/2,B3/5))</f>
        <v>2049.3964000000001</v>
      </c>
      <c r="H3" s="44" t="s">
        <v>201</v>
      </c>
      <c r="I3" s="44">
        <v>105000</v>
      </c>
      <c r="J3" s="47">
        <f>F79*I3</f>
        <v>5794006417.499999</v>
      </c>
      <c r="M3" s="45" t="s">
        <v>205</v>
      </c>
      <c r="N3" s="45">
        <f>Q37</f>
        <v>89.030303030303031</v>
      </c>
      <c r="O3" s="51">
        <v>1</v>
      </c>
      <c r="P3" s="53">
        <v>2531</v>
      </c>
      <c r="Q3" s="53">
        <v>0</v>
      </c>
      <c r="R3" s="53">
        <v>0</v>
      </c>
      <c r="S3" s="53">
        <v>0</v>
      </c>
      <c r="T3" s="53">
        <v>4</v>
      </c>
      <c r="U3" s="53">
        <v>0</v>
      </c>
      <c r="V3" s="53">
        <v>0</v>
      </c>
      <c r="W3" s="53">
        <v>0</v>
      </c>
      <c r="X3" s="53">
        <v>0</v>
      </c>
      <c r="Y3" s="53">
        <v>0</v>
      </c>
      <c r="Z3" s="53">
        <v>0</v>
      </c>
      <c r="AA3" s="53">
        <v>242</v>
      </c>
    </row>
    <row r="4" spans="1:27" ht="29.25" customHeight="1">
      <c r="A4" s="3" t="s">
        <v>80</v>
      </c>
      <c r="B4" s="3">
        <v>19483.148000000001</v>
      </c>
      <c r="C4" s="3">
        <f>VLOOKUP(A4,ประชากร!$1:$1048576,3,FALSE)</f>
        <v>801519</v>
      </c>
      <c r="D4" s="4">
        <f t="shared" si="0"/>
        <v>41.139091075015187</v>
      </c>
      <c r="E4" s="40" t="str">
        <f t="shared" ref="E4:E66" si="2">IF(D4&gt;800, "พื้นที่เมือง", IF(D4&gt;=275, "พื้นที่กึ่งเมืองกึ่งชนบท", "พื้นที่ชนบท"))</f>
        <v>พื้นที่ชนบท</v>
      </c>
      <c r="F4" s="4">
        <f t="shared" si="1"/>
        <v>1948.3148000000001</v>
      </c>
      <c r="M4" s="45" t="s">
        <v>207</v>
      </c>
      <c r="N4" s="45">
        <f>R37</f>
        <v>14.060606060606061</v>
      </c>
      <c r="O4" s="51">
        <v>2</v>
      </c>
      <c r="P4" s="53">
        <v>2532</v>
      </c>
      <c r="Q4" s="53">
        <v>602</v>
      </c>
      <c r="R4" s="53">
        <v>0</v>
      </c>
      <c r="S4" s="53">
        <v>0</v>
      </c>
      <c r="T4" s="53">
        <v>0</v>
      </c>
      <c r="U4" s="53">
        <v>63</v>
      </c>
      <c r="V4" s="53">
        <v>0</v>
      </c>
      <c r="W4" s="53">
        <v>0</v>
      </c>
      <c r="X4" s="53">
        <v>22</v>
      </c>
      <c r="Y4" s="53">
        <v>0</v>
      </c>
      <c r="Z4" s="53">
        <v>0</v>
      </c>
      <c r="AA4" s="53">
        <v>0</v>
      </c>
    </row>
    <row r="5" spans="1:27" ht="29.25" customHeight="1">
      <c r="A5" s="3" t="s">
        <v>120</v>
      </c>
      <c r="B5" s="3">
        <v>16281.65</v>
      </c>
      <c r="C5" s="3">
        <f>VLOOKUP(A5,ประชากร!$1:$1048576,3,FALSE)</f>
        <v>526382</v>
      </c>
      <c r="D5" s="4">
        <f t="shared" si="0"/>
        <v>32.329770017166567</v>
      </c>
      <c r="E5" s="40" t="str">
        <f t="shared" si="2"/>
        <v>พื้นที่ชนบท</v>
      </c>
      <c r="F5" s="4">
        <f t="shared" si="1"/>
        <v>1628.165</v>
      </c>
      <c r="M5" s="45" t="s">
        <v>206</v>
      </c>
      <c r="N5" s="45">
        <f>S37</f>
        <v>57.969696969696969</v>
      </c>
      <c r="O5" s="51">
        <v>3</v>
      </c>
      <c r="P5" s="53">
        <v>2533</v>
      </c>
      <c r="Q5" s="53">
        <v>50</v>
      </c>
      <c r="R5" s="53">
        <v>0</v>
      </c>
      <c r="S5" s="53">
        <v>0</v>
      </c>
      <c r="T5" s="53">
        <v>0</v>
      </c>
      <c r="U5" s="53">
        <v>154</v>
      </c>
      <c r="V5" s="53">
        <v>0</v>
      </c>
      <c r="W5" s="53">
        <v>0</v>
      </c>
      <c r="X5" s="53">
        <v>126</v>
      </c>
      <c r="Y5" s="53">
        <v>0</v>
      </c>
      <c r="Z5" s="53">
        <v>0</v>
      </c>
      <c r="AA5" s="53">
        <v>0</v>
      </c>
    </row>
    <row r="6" spans="1:27" ht="29.25" customHeight="1">
      <c r="A6" s="3" t="s">
        <v>140</v>
      </c>
      <c r="B6" s="3">
        <v>15774</v>
      </c>
      <c r="C6" s="3">
        <f>VLOOKUP(A6,ประชากร!$1:$1048576,3,FALSE)</f>
        <v>1746790</v>
      </c>
      <c r="D6" s="4">
        <f t="shared" si="0"/>
        <v>110.73855711931026</v>
      </c>
      <c r="E6" s="40" t="str">
        <f>IF(D6&gt;800, "พื้นที่เมือง", IF(D6&gt;=275, "พื้นที่กึ่งเมืองกึ่งชนบท", "พื้นที่ชนบท"))</f>
        <v>พื้นที่ชนบท</v>
      </c>
      <c r="F6" s="4">
        <f t="shared" si="1"/>
        <v>1577.4</v>
      </c>
      <c r="M6" s="45" t="s">
        <v>208</v>
      </c>
      <c r="N6" s="45">
        <f>T37</f>
        <v>154.96969696969697</v>
      </c>
      <c r="O6" s="51">
        <v>4</v>
      </c>
      <c r="P6" s="53">
        <v>2534</v>
      </c>
      <c r="Q6" s="53">
        <v>43</v>
      </c>
      <c r="R6" s="53">
        <v>0</v>
      </c>
      <c r="S6" s="53">
        <v>0</v>
      </c>
      <c r="T6" s="53">
        <v>0</v>
      </c>
      <c r="U6" s="53">
        <v>78</v>
      </c>
      <c r="V6" s="53">
        <v>0</v>
      </c>
      <c r="W6" s="53">
        <v>0</v>
      </c>
      <c r="X6" s="53">
        <v>43</v>
      </c>
      <c r="Y6" s="53">
        <v>0</v>
      </c>
      <c r="Z6" s="53">
        <v>0</v>
      </c>
      <c r="AA6" s="53">
        <v>0</v>
      </c>
    </row>
    <row r="7" spans="1:27" ht="29.25" customHeight="1">
      <c r="A7" s="3" t="s">
        <v>180</v>
      </c>
      <c r="B7" s="3">
        <v>12891.468999999999</v>
      </c>
      <c r="C7" s="3">
        <f>VLOOKUP(A7,ประชากร!$1:$1048576,3,FALSE)</f>
        <v>1009351</v>
      </c>
      <c r="D7" s="4">
        <f t="shared" si="0"/>
        <v>78.296042134530992</v>
      </c>
      <c r="E7" s="40" t="str">
        <f t="shared" si="2"/>
        <v>พื้นที่ชนบท</v>
      </c>
      <c r="F7" s="4">
        <f t="shared" si="1"/>
        <v>1289.1469</v>
      </c>
      <c r="M7" s="56" t="s">
        <v>214</v>
      </c>
      <c r="N7" s="45">
        <f>U37</f>
        <v>49.666666666666664</v>
      </c>
      <c r="O7" s="51">
        <v>5</v>
      </c>
      <c r="P7" s="53">
        <v>2535</v>
      </c>
      <c r="Q7" s="53">
        <v>16</v>
      </c>
      <c r="R7" s="53">
        <v>0</v>
      </c>
      <c r="S7" s="53">
        <v>0</v>
      </c>
      <c r="T7" s="53">
        <v>0</v>
      </c>
      <c r="U7" s="53">
        <v>103</v>
      </c>
      <c r="V7" s="53">
        <v>0</v>
      </c>
      <c r="W7" s="53">
        <v>0</v>
      </c>
      <c r="X7" s="53">
        <v>90</v>
      </c>
      <c r="Y7" s="53">
        <v>0</v>
      </c>
      <c r="Z7" s="53">
        <v>0</v>
      </c>
      <c r="AA7" s="53">
        <v>0</v>
      </c>
    </row>
    <row r="8" spans="1:27" ht="29.25" customHeight="1">
      <c r="A8" s="3" t="s">
        <v>144</v>
      </c>
      <c r="B8" s="3">
        <v>12778.287</v>
      </c>
      <c r="C8" s="3">
        <f>VLOOKUP(A8,ประชากร!$1:$1048576,3,FALSE)</f>
        <v>963907</v>
      </c>
      <c r="D8" s="4">
        <f t="shared" si="0"/>
        <v>75.433193823240941</v>
      </c>
      <c r="E8" s="40" t="str">
        <f t="shared" si="2"/>
        <v>พื้นที่ชนบท</v>
      </c>
      <c r="F8" s="4">
        <f t="shared" si="1"/>
        <v>1277.8287</v>
      </c>
      <c r="M8" s="63" t="s">
        <v>215</v>
      </c>
      <c r="N8" s="45">
        <f>V37</f>
        <v>5.1212121212121211</v>
      </c>
      <c r="O8" s="51">
        <v>6</v>
      </c>
      <c r="P8" s="53">
        <v>2536</v>
      </c>
      <c r="Q8" s="53">
        <v>47</v>
      </c>
      <c r="R8" s="53">
        <v>0</v>
      </c>
      <c r="S8" s="53">
        <v>0</v>
      </c>
      <c r="T8" s="53">
        <v>0</v>
      </c>
      <c r="U8" s="53">
        <v>270</v>
      </c>
      <c r="V8" s="53">
        <v>0</v>
      </c>
      <c r="W8" s="53">
        <v>0</v>
      </c>
      <c r="X8" s="53">
        <v>19</v>
      </c>
      <c r="Y8" s="53">
        <v>0</v>
      </c>
      <c r="Z8" s="53">
        <v>0</v>
      </c>
      <c r="AA8" s="53">
        <v>0</v>
      </c>
    </row>
    <row r="9" spans="1:27" ht="29.25" customHeight="1">
      <c r="A9" s="3" t="s">
        <v>112</v>
      </c>
      <c r="B9" s="3">
        <v>12681.259</v>
      </c>
      <c r="C9" s="3">
        <f>VLOOKUP(A9,ประชากร!$1:$1048576,3,FALSE)</f>
        <v>209153</v>
      </c>
      <c r="D9" s="4">
        <f t="shared" si="0"/>
        <v>16.493078486923103</v>
      </c>
      <c r="E9" s="40" t="str">
        <f t="shared" si="2"/>
        <v>พื้นที่ชนบท</v>
      </c>
      <c r="F9" s="4">
        <f t="shared" si="1"/>
        <v>1268.1259</v>
      </c>
      <c r="M9" s="56" t="s">
        <v>209</v>
      </c>
      <c r="N9" s="45">
        <f>W37</f>
        <v>0</v>
      </c>
      <c r="O9" s="51">
        <v>7</v>
      </c>
      <c r="P9" s="53">
        <v>2537</v>
      </c>
      <c r="Q9" s="53">
        <v>46</v>
      </c>
      <c r="R9" s="53">
        <v>9</v>
      </c>
      <c r="S9" s="53">
        <v>0</v>
      </c>
      <c r="T9" s="53">
        <v>0</v>
      </c>
      <c r="U9" s="53">
        <v>99</v>
      </c>
      <c r="V9" s="53">
        <v>0</v>
      </c>
      <c r="W9" s="53">
        <v>0</v>
      </c>
      <c r="X9" s="53">
        <v>8</v>
      </c>
      <c r="Y9" s="53">
        <v>0</v>
      </c>
      <c r="Z9" s="53">
        <v>0</v>
      </c>
      <c r="AA9" s="53">
        <v>0</v>
      </c>
    </row>
    <row r="10" spans="1:27" ht="29.25" customHeight="1">
      <c r="A10" s="3" t="s">
        <v>128</v>
      </c>
      <c r="B10" s="3">
        <v>12668.415999999999</v>
      </c>
      <c r="C10" s="3">
        <f>VLOOKUP(A10,ประชากร!$1:$1048576,3,FALSE)</f>
        <v>940076</v>
      </c>
      <c r="D10" s="4">
        <f t="shared" si="0"/>
        <v>74.206278038233037</v>
      </c>
      <c r="E10" s="40" t="str">
        <f t="shared" si="2"/>
        <v>พื้นที่ชนบท</v>
      </c>
      <c r="F10" s="4">
        <f t="shared" si="1"/>
        <v>1266.8416</v>
      </c>
      <c r="M10" s="56" t="s">
        <v>210</v>
      </c>
      <c r="N10" s="45">
        <f>X37</f>
        <v>34.939393939393938</v>
      </c>
      <c r="O10" s="51">
        <v>8</v>
      </c>
      <c r="P10" s="53">
        <v>2538</v>
      </c>
      <c r="Q10" s="53">
        <v>442</v>
      </c>
      <c r="R10" s="53">
        <v>6</v>
      </c>
      <c r="S10" s="53">
        <v>0</v>
      </c>
      <c r="T10" s="53">
        <v>0</v>
      </c>
      <c r="U10" s="53">
        <v>79</v>
      </c>
      <c r="V10" s="53">
        <v>0</v>
      </c>
      <c r="W10" s="53">
        <v>0</v>
      </c>
      <c r="X10" s="53">
        <v>14</v>
      </c>
      <c r="Y10" s="53">
        <v>0</v>
      </c>
      <c r="Z10" s="53">
        <v>0</v>
      </c>
      <c r="AA10" s="53">
        <v>0</v>
      </c>
    </row>
    <row r="11" spans="1:27" ht="29.25" customHeight="1">
      <c r="A11" s="3" t="s">
        <v>100</v>
      </c>
      <c r="B11" s="3">
        <v>12533.960999999999</v>
      </c>
      <c r="C11" s="3">
        <f>VLOOKUP(A11,ประชากร!$1:$1048576,3,FALSE)</f>
        <v>743143</v>
      </c>
      <c r="D11" s="4">
        <f t="shared" si="0"/>
        <v>59.290355219710676</v>
      </c>
      <c r="E11" s="40" t="str">
        <f t="shared" si="2"/>
        <v>พื้นที่ชนบท</v>
      </c>
      <c r="F11" s="4">
        <f t="shared" si="1"/>
        <v>1253.3960999999999</v>
      </c>
      <c r="M11" s="56" t="s">
        <v>211</v>
      </c>
      <c r="N11" s="45">
        <f>Y37</f>
        <v>5.8181818181818183</v>
      </c>
      <c r="O11" s="51">
        <v>9</v>
      </c>
      <c r="P11" s="53">
        <v>2539</v>
      </c>
      <c r="Q11" s="53">
        <v>158</v>
      </c>
      <c r="R11" s="53">
        <v>0</v>
      </c>
      <c r="S11" s="53">
        <v>82</v>
      </c>
      <c r="T11" s="53">
        <v>4</v>
      </c>
      <c r="U11" s="53">
        <v>105</v>
      </c>
      <c r="V11" s="53">
        <v>0</v>
      </c>
      <c r="W11" s="53">
        <v>0</v>
      </c>
      <c r="X11" s="53">
        <v>73</v>
      </c>
      <c r="Y11" s="53">
        <v>0</v>
      </c>
      <c r="Z11" s="53">
        <v>0</v>
      </c>
      <c r="AA11" s="53">
        <v>0</v>
      </c>
    </row>
    <row r="12" spans="1:27" ht="29.25" customHeight="1">
      <c r="A12" s="3" t="s">
        <v>152</v>
      </c>
      <c r="B12" s="3">
        <v>11730.302</v>
      </c>
      <c r="C12" s="3">
        <f>VLOOKUP(A12,ประชากร!$1:$1048576,3,FALSE)</f>
        <v>1288365</v>
      </c>
      <c r="D12" s="4">
        <f t="shared" si="0"/>
        <v>109.83221062850727</v>
      </c>
      <c r="E12" s="40" t="str">
        <f t="shared" si="2"/>
        <v>พื้นที่ชนบท</v>
      </c>
      <c r="F12" s="4">
        <f t="shared" si="1"/>
        <v>1173.0301999999999</v>
      </c>
      <c r="M12" s="45" t="s">
        <v>212</v>
      </c>
      <c r="N12" s="45">
        <f>Z37</f>
        <v>0</v>
      </c>
      <c r="O12" s="51">
        <v>10</v>
      </c>
      <c r="P12" s="53">
        <v>2540</v>
      </c>
      <c r="Q12" s="53">
        <v>98</v>
      </c>
      <c r="R12" s="53">
        <v>2</v>
      </c>
      <c r="S12" s="53">
        <v>26</v>
      </c>
      <c r="T12" s="53">
        <v>2</v>
      </c>
      <c r="U12" s="53">
        <v>217</v>
      </c>
      <c r="V12" s="53">
        <v>46</v>
      </c>
      <c r="W12" s="53">
        <v>0</v>
      </c>
      <c r="X12" s="53">
        <v>48</v>
      </c>
      <c r="Y12" s="53">
        <v>0</v>
      </c>
      <c r="Z12" s="53">
        <v>0</v>
      </c>
      <c r="AA12" s="53">
        <v>0</v>
      </c>
    </row>
    <row r="13" spans="1:27" ht="29.25" customHeight="1">
      <c r="A13" s="3" t="s">
        <v>110</v>
      </c>
      <c r="B13" s="3">
        <v>11678.4</v>
      </c>
      <c r="C13" s="3">
        <f>VLOOKUP(A13,ประชากร!$1:$1048576,3,FALSE)</f>
        <v>1172928</v>
      </c>
      <c r="D13" s="4">
        <f t="shared" si="0"/>
        <v>100.43567612001644</v>
      </c>
      <c r="E13" s="40" t="str">
        <f t="shared" si="2"/>
        <v>พื้นที่ชนบท</v>
      </c>
      <c r="F13" s="4">
        <f t="shared" si="1"/>
        <v>1167.8399999999999</v>
      </c>
      <c r="M13" s="56" t="s">
        <v>213</v>
      </c>
      <c r="N13" s="45">
        <f>AA37</f>
        <v>18.181818181818183</v>
      </c>
      <c r="O13" s="51">
        <v>11</v>
      </c>
      <c r="P13" s="53">
        <v>2541</v>
      </c>
      <c r="Q13" s="53">
        <v>8</v>
      </c>
      <c r="R13" s="53">
        <v>0</v>
      </c>
      <c r="S13" s="53">
        <v>0</v>
      </c>
      <c r="T13" s="53">
        <v>13</v>
      </c>
      <c r="U13" s="53">
        <v>29</v>
      </c>
      <c r="V13" s="53">
        <v>2</v>
      </c>
      <c r="W13" s="53">
        <v>0</v>
      </c>
      <c r="X13" s="53">
        <v>90</v>
      </c>
      <c r="Y13" s="53">
        <v>0</v>
      </c>
      <c r="Z13" s="53">
        <v>0</v>
      </c>
      <c r="AA13" s="53">
        <v>0</v>
      </c>
    </row>
    <row r="14" spans="1:27" ht="29.25" customHeight="1">
      <c r="A14" s="3" t="s">
        <v>106</v>
      </c>
      <c r="B14" s="3">
        <v>11472.072</v>
      </c>
      <c r="C14" s="3">
        <f>VLOOKUP(A14,ประชากร!$1:$1048576,3,FALSE)</f>
        <v>452814</v>
      </c>
      <c r="D14" s="4">
        <f t="shared" si="0"/>
        <v>39.470986583766212</v>
      </c>
      <c r="E14" s="40" t="str">
        <f t="shared" si="2"/>
        <v>พื้นที่ชนบท</v>
      </c>
      <c r="F14" s="4">
        <f t="shared" si="1"/>
        <v>1147.2072000000001</v>
      </c>
      <c r="O14" s="51">
        <v>12</v>
      </c>
      <c r="P14" s="53">
        <v>2542</v>
      </c>
      <c r="Q14" s="53">
        <v>53</v>
      </c>
      <c r="R14" s="53">
        <v>7</v>
      </c>
      <c r="S14" s="53">
        <v>4</v>
      </c>
      <c r="T14" s="53">
        <v>1</v>
      </c>
      <c r="U14" s="53">
        <v>27</v>
      </c>
      <c r="V14" s="53">
        <v>32</v>
      </c>
      <c r="W14" s="53">
        <v>0</v>
      </c>
      <c r="X14" s="53">
        <v>38</v>
      </c>
      <c r="Y14" s="53">
        <v>0</v>
      </c>
      <c r="Z14" s="53">
        <v>0</v>
      </c>
      <c r="AA14" s="53">
        <v>0</v>
      </c>
    </row>
    <row r="15" spans="1:27" ht="29.25" customHeight="1">
      <c r="A15" s="3" t="s">
        <v>154</v>
      </c>
      <c r="B15" s="3">
        <v>11424.611999999999</v>
      </c>
      <c r="C15" s="3">
        <f>VLOOKUP(A15,ประชากร!$1:$1048576,3,FALSE)</f>
        <v>546028</v>
      </c>
      <c r="D15" s="4">
        <f t="shared" si="0"/>
        <v>47.794008234152727</v>
      </c>
      <c r="E15" s="40" t="str">
        <f t="shared" si="2"/>
        <v>พื้นที่ชนบท</v>
      </c>
      <c r="F15" s="4">
        <f t="shared" si="1"/>
        <v>1142.4612</v>
      </c>
      <c r="M15" s="45" t="s">
        <v>314</v>
      </c>
      <c r="N15" s="45">
        <f>รายได้เฉลี่ย!G12</f>
        <v>29030.240000000002</v>
      </c>
      <c r="O15" s="51">
        <v>13</v>
      </c>
      <c r="P15" s="53">
        <v>2543</v>
      </c>
      <c r="Q15" s="53">
        <v>120</v>
      </c>
      <c r="R15" s="53">
        <v>0</v>
      </c>
      <c r="S15" s="53">
        <v>0</v>
      </c>
      <c r="T15" s="53">
        <v>0</v>
      </c>
      <c r="U15" s="53">
        <v>46</v>
      </c>
      <c r="V15" s="53">
        <v>10</v>
      </c>
      <c r="W15" s="53">
        <v>0</v>
      </c>
      <c r="X15" s="53">
        <v>9</v>
      </c>
      <c r="Y15" s="53">
        <v>0</v>
      </c>
      <c r="Z15" s="53">
        <v>0</v>
      </c>
      <c r="AA15" s="53">
        <v>53</v>
      </c>
    </row>
    <row r="16" spans="1:27" ht="29.25" customHeight="1">
      <c r="A16" s="3" t="s">
        <v>150</v>
      </c>
      <c r="B16" s="3">
        <v>10885.991</v>
      </c>
      <c r="C16" s="3">
        <f>VLOOKUP(A16,ประชากร!$1:$1048576,3,FALSE)</f>
        <v>1741980</v>
      </c>
      <c r="D16" s="4">
        <f t="shared" si="0"/>
        <v>160.02034174013187</v>
      </c>
      <c r="E16" s="40" t="str">
        <f t="shared" si="2"/>
        <v>พื้นที่ชนบท</v>
      </c>
      <c r="F16" s="4">
        <f t="shared" si="1"/>
        <v>1088.5990999999999</v>
      </c>
      <c r="M16" s="45" t="s">
        <v>313</v>
      </c>
      <c r="N16" s="45">
        <f>N15*12</f>
        <v>348362.88</v>
      </c>
      <c r="O16" s="51">
        <v>14</v>
      </c>
      <c r="P16" s="53">
        <v>2544</v>
      </c>
      <c r="Q16" s="53">
        <v>244</v>
      </c>
      <c r="R16" s="53">
        <v>137</v>
      </c>
      <c r="S16" s="53">
        <v>0</v>
      </c>
      <c r="T16" s="53">
        <v>0</v>
      </c>
      <c r="U16" s="53">
        <v>15</v>
      </c>
      <c r="V16" s="53">
        <v>5</v>
      </c>
      <c r="W16" s="53">
        <v>0</v>
      </c>
      <c r="X16" s="53">
        <v>6</v>
      </c>
      <c r="Y16" s="53">
        <v>132</v>
      </c>
      <c r="Z16" s="53">
        <v>0</v>
      </c>
      <c r="AA16" s="53">
        <v>136</v>
      </c>
    </row>
    <row r="17" spans="1:40" ht="29.25" customHeight="1">
      <c r="A17" s="3" t="s">
        <v>124</v>
      </c>
      <c r="B17" s="3">
        <v>10815.853999999999</v>
      </c>
      <c r="C17" s="3">
        <f>VLOOKUP(A17,ประชากร!$1:$1048576,3,FALSE)</f>
        <v>912827</v>
      </c>
      <c r="D17" s="4">
        <f t="shared" si="0"/>
        <v>84.397126662397625</v>
      </c>
      <c r="E17" s="40" t="str">
        <f t="shared" si="2"/>
        <v>พื้นที่ชนบท</v>
      </c>
      <c r="F17" s="4">
        <f t="shared" si="1"/>
        <v>1081.5853999999999</v>
      </c>
      <c r="O17" s="51">
        <v>15</v>
      </c>
      <c r="P17" s="53">
        <v>2545</v>
      </c>
      <c r="Q17" s="53">
        <v>216</v>
      </c>
      <c r="R17" s="53">
        <v>4</v>
      </c>
      <c r="S17" s="53">
        <v>0</v>
      </c>
      <c r="T17" s="53">
        <v>0</v>
      </c>
      <c r="U17" s="53">
        <v>24</v>
      </c>
      <c r="V17" s="53">
        <v>4</v>
      </c>
      <c r="W17" s="53">
        <v>0</v>
      </c>
      <c r="X17" s="53">
        <v>18</v>
      </c>
      <c r="Y17" s="53">
        <v>0</v>
      </c>
      <c r="Z17" s="53">
        <v>0</v>
      </c>
      <c r="AA17" s="53">
        <v>0</v>
      </c>
    </row>
    <row r="18" spans="1:40" ht="29.25" customHeight="1">
      <c r="A18" s="3" t="s">
        <v>134</v>
      </c>
      <c r="B18" s="3">
        <v>10322.885</v>
      </c>
      <c r="C18" s="3">
        <f>VLOOKUP(A18,ประชากร!$1:$1048576,3,FALSE)</f>
        <v>1274921</v>
      </c>
      <c r="D18" s="4">
        <f t="shared" si="0"/>
        <v>123.50433042700756</v>
      </c>
      <c r="E18" s="40" t="str">
        <f t="shared" si="2"/>
        <v>พื้นที่ชนบท</v>
      </c>
      <c r="F18" s="4">
        <f t="shared" si="1"/>
        <v>1032.2885000000001</v>
      </c>
      <c r="M18" s="45" t="s">
        <v>323</v>
      </c>
      <c r="N18" s="45" t="s">
        <v>324</v>
      </c>
      <c r="O18" s="51">
        <v>16</v>
      </c>
      <c r="P18" s="53">
        <v>2546</v>
      </c>
      <c r="Q18" s="53">
        <v>44</v>
      </c>
      <c r="R18" s="53">
        <v>6</v>
      </c>
      <c r="S18" s="53">
        <v>0</v>
      </c>
      <c r="T18" s="53">
        <v>0</v>
      </c>
      <c r="U18" s="53">
        <v>56</v>
      </c>
      <c r="V18" s="53">
        <v>0</v>
      </c>
      <c r="W18" s="53">
        <v>0</v>
      </c>
      <c r="X18" s="53">
        <v>74</v>
      </c>
      <c r="Y18" s="53">
        <v>0</v>
      </c>
      <c r="Z18" s="53">
        <v>0</v>
      </c>
      <c r="AA18" s="53">
        <v>2</v>
      </c>
    </row>
    <row r="19" spans="1:40" ht="29.25" customHeight="1">
      <c r="A19" s="3" t="s">
        <v>172</v>
      </c>
      <c r="B19" s="3">
        <v>9942.5020000000004</v>
      </c>
      <c r="C19" s="3">
        <f>VLOOKUP(A19,ประชากร!$1:$1048576,3,FALSE)</f>
        <v>1450466</v>
      </c>
      <c r="D19" s="4">
        <f t="shared" si="0"/>
        <v>145.88541194158171</v>
      </c>
      <c r="E19" s="40" t="str">
        <f t="shared" si="2"/>
        <v>พื้นที่ชนบท</v>
      </c>
      <c r="F19" s="4">
        <f t="shared" si="1"/>
        <v>994.25020000000006</v>
      </c>
      <c r="M19" s="3">
        <f>อายุขัย!A21</f>
        <v>71.700000000000017</v>
      </c>
      <c r="N19" s="3">
        <f>อายุขัย!B21</f>
        <v>78.714285714285708</v>
      </c>
      <c r="O19" s="51">
        <v>17</v>
      </c>
      <c r="P19" s="53">
        <v>2547</v>
      </c>
      <c r="Q19" s="53">
        <v>28</v>
      </c>
      <c r="R19" s="53">
        <v>6</v>
      </c>
      <c r="S19" s="53">
        <v>0</v>
      </c>
      <c r="T19" s="53">
        <v>5089</v>
      </c>
      <c r="U19" s="53">
        <v>31</v>
      </c>
      <c r="V19" s="53">
        <v>27</v>
      </c>
      <c r="W19" s="53">
        <v>0</v>
      </c>
      <c r="X19" s="53">
        <v>73</v>
      </c>
      <c r="Y19" s="53">
        <v>3</v>
      </c>
      <c r="Z19" s="53">
        <v>0</v>
      </c>
      <c r="AA19" s="53">
        <v>5</v>
      </c>
    </row>
    <row r="20" spans="1:40" ht="29.25" customHeight="1">
      <c r="A20" s="3" t="s">
        <v>164</v>
      </c>
      <c r="B20" s="3">
        <v>9605.7639999999992</v>
      </c>
      <c r="C20" s="3">
        <f>VLOOKUP(A20,ประชากร!$1:$1048576,3,FALSE)</f>
        <v>941810</v>
      </c>
      <c r="D20" s="4">
        <f t="shared" si="0"/>
        <v>98.04633967688568</v>
      </c>
      <c r="E20" s="40" t="str">
        <f t="shared" si="2"/>
        <v>พื้นที่ชนบท</v>
      </c>
      <c r="F20" s="4">
        <f t="shared" si="1"/>
        <v>960.57639999999992</v>
      </c>
      <c r="M20" s="45" t="s">
        <v>325</v>
      </c>
      <c r="O20" s="51">
        <v>18</v>
      </c>
      <c r="P20" s="53">
        <v>2548</v>
      </c>
      <c r="Q20" s="53">
        <v>75</v>
      </c>
      <c r="R20" s="53">
        <v>6</v>
      </c>
      <c r="S20" s="53">
        <v>5</v>
      </c>
      <c r="T20" s="53">
        <v>0</v>
      </c>
      <c r="U20" s="53">
        <v>48</v>
      </c>
      <c r="V20" s="53">
        <v>4</v>
      </c>
      <c r="W20" s="53">
        <v>0</v>
      </c>
      <c r="X20" s="53">
        <v>13</v>
      </c>
      <c r="Y20" s="53">
        <v>2</v>
      </c>
      <c r="Z20" s="53">
        <v>0</v>
      </c>
      <c r="AA20" s="53">
        <v>10</v>
      </c>
    </row>
    <row r="21" spans="1:40" ht="29.25" customHeight="1">
      <c r="A21" s="3" t="s">
        <v>114</v>
      </c>
      <c r="B21" s="3">
        <v>9597.6769999999997</v>
      </c>
      <c r="C21" s="3">
        <f>VLOOKUP(A21,ประชากร!$1:$1048576,3,FALSE)</f>
        <v>992749</v>
      </c>
      <c r="D21" s="4">
        <f t="shared" si="0"/>
        <v>103.43638361657722</v>
      </c>
      <c r="E21" s="40" t="str">
        <f t="shared" si="2"/>
        <v>พื้นที่ชนบท</v>
      </c>
      <c r="F21" s="4">
        <f t="shared" si="1"/>
        <v>959.76769999999999</v>
      </c>
      <c r="M21" s="3">
        <f>AVERAGE(M19:N19)</f>
        <v>75.207142857142856</v>
      </c>
      <c r="O21" s="51">
        <v>19</v>
      </c>
      <c r="P21" s="53">
        <v>2549</v>
      </c>
      <c r="Q21" s="53">
        <v>446</v>
      </c>
      <c r="R21" s="53">
        <v>21</v>
      </c>
      <c r="S21" s="53">
        <v>0</v>
      </c>
      <c r="T21" s="53">
        <v>0</v>
      </c>
      <c r="U21" s="53">
        <v>37</v>
      </c>
      <c r="V21" s="53">
        <v>11</v>
      </c>
      <c r="W21" s="53">
        <v>0</v>
      </c>
      <c r="X21" s="53">
        <v>29</v>
      </c>
      <c r="Y21" s="53">
        <v>0</v>
      </c>
      <c r="Z21" s="53">
        <v>0</v>
      </c>
      <c r="AA21" s="53">
        <v>83</v>
      </c>
    </row>
    <row r="22" spans="1:40" ht="30" customHeight="1">
      <c r="A22" s="3" t="s">
        <v>138</v>
      </c>
      <c r="B22" s="3">
        <v>8839.9760000000006</v>
      </c>
      <c r="C22" s="3">
        <f>VLOOKUP(A22,ประชากร!$1:$1048576,3,FALSE)</f>
        <v>1055980</v>
      </c>
      <c r="D22" s="4">
        <f t="shared" si="0"/>
        <v>119.45507544364374</v>
      </c>
      <c r="E22" s="40" t="str">
        <f t="shared" si="2"/>
        <v>พื้นที่ชนบท</v>
      </c>
      <c r="F22" s="4">
        <f t="shared" si="1"/>
        <v>883.99760000000003</v>
      </c>
      <c r="O22" s="51">
        <v>20</v>
      </c>
      <c r="P22" s="53">
        <v>2550</v>
      </c>
      <c r="Q22" s="53">
        <v>36</v>
      </c>
      <c r="R22" s="53">
        <v>55</v>
      </c>
      <c r="S22" s="53">
        <v>0</v>
      </c>
      <c r="T22" s="53">
        <v>1</v>
      </c>
      <c r="U22" s="53">
        <v>45</v>
      </c>
      <c r="V22" s="53">
        <v>4</v>
      </c>
      <c r="W22" s="53">
        <v>0</v>
      </c>
      <c r="X22" s="53">
        <v>10</v>
      </c>
      <c r="Y22" s="53">
        <v>0</v>
      </c>
      <c r="Z22" s="53">
        <v>0</v>
      </c>
      <c r="AA22" s="53">
        <v>6</v>
      </c>
    </row>
    <row r="23" spans="1:40" ht="27.75" customHeight="1">
      <c r="A23" s="3" t="s">
        <v>118</v>
      </c>
      <c r="B23" s="3">
        <v>8607.49</v>
      </c>
      <c r="C23" s="3">
        <f>VLOOKUP(A23,ประชากร!$1:$1048576,3,FALSE)</f>
        <v>797391</v>
      </c>
      <c r="D23" s="4">
        <f t="shared" si="0"/>
        <v>92.639201439676384</v>
      </c>
      <c r="E23" s="40" t="str">
        <f t="shared" si="2"/>
        <v>พื้นที่ชนบท</v>
      </c>
      <c r="F23" s="4">
        <f t="shared" si="1"/>
        <v>860.74900000000002</v>
      </c>
      <c r="M23" s="45" t="s">
        <v>315</v>
      </c>
      <c r="N23" s="45" t="s">
        <v>322</v>
      </c>
      <c r="O23" s="51">
        <v>21</v>
      </c>
      <c r="P23" s="53">
        <v>2551</v>
      </c>
      <c r="Q23" s="53">
        <v>113</v>
      </c>
      <c r="R23" s="53">
        <v>3</v>
      </c>
      <c r="S23" s="53">
        <v>7</v>
      </c>
      <c r="T23" s="53">
        <v>0</v>
      </c>
      <c r="U23" s="53">
        <v>30</v>
      </c>
      <c r="V23" s="53">
        <v>4</v>
      </c>
      <c r="W23" s="53">
        <v>0</v>
      </c>
      <c r="X23" s="53">
        <v>15</v>
      </c>
      <c r="Y23" s="53">
        <v>0</v>
      </c>
      <c r="Z23" s="53">
        <v>0</v>
      </c>
      <c r="AA23" s="53">
        <v>2</v>
      </c>
    </row>
    <row r="24" spans="1:40" ht="26.25" customHeight="1">
      <c r="A24" s="3" t="s">
        <v>160</v>
      </c>
      <c r="B24" s="3">
        <v>8299.4490000000005</v>
      </c>
      <c r="C24" s="3">
        <f>VLOOKUP(A24,ประชากร!$1:$1048576,3,FALSE)</f>
        <v>1084985</v>
      </c>
      <c r="D24" s="4">
        <f t="shared" si="0"/>
        <v>130.72976290353733</v>
      </c>
      <c r="E24" s="40" t="str">
        <f t="shared" si="2"/>
        <v>พื้นที่ชนบท</v>
      </c>
      <c r="F24" s="4">
        <f t="shared" si="1"/>
        <v>829.94490000000008</v>
      </c>
      <c r="O24" s="51">
        <v>22</v>
      </c>
      <c r="P24" s="53">
        <v>2552</v>
      </c>
      <c r="Q24" s="53">
        <v>53</v>
      </c>
      <c r="R24" s="53">
        <v>8</v>
      </c>
      <c r="S24" s="58">
        <v>53</v>
      </c>
      <c r="T24" s="53">
        <v>0</v>
      </c>
      <c r="U24" s="53">
        <v>83</v>
      </c>
      <c r="V24" s="53">
        <v>20</v>
      </c>
      <c r="W24" s="53">
        <v>0</v>
      </c>
      <c r="X24" s="57">
        <v>24</v>
      </c>
      <c r="Y24" s="53">
        <v>7</v>
      </c>
      <c r="Z24" s="53">
        <v>0</v>
      </c>
      <c r="AA24" s="53">
        <v>14</v>
      </c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</row>
    <row r="25" spans="1:40" ht="26.25" customHeight="1">
      <c r="A25" s="3" t="s">
        <v>136</v>
      </c>
      <c r="B25" s="3">
        <v>8124.0559999999996</v>
      </c>
      <c r="C25" s="3">
        <f>VLOOKUP(A25,ประชากร!$1:$1048576,3,FALSE)</f>
        <v>1122900</v>
      </c>
      <c r="D25" s="4">
        <f t="shared" si="0"/>
        <v>138.21913586021563</v>
      </c>
      <c r="E25" s="40" t="str">
        <f t="shared" si="2"/>
        <v>พื้นที่ชนบท</v>
      </c>
      <c r="F25" s="4">
        <f t="shared" si="1"/>
        <v>812.40559999999994</v>
      </c>
      <c r="M25" s="45" t="s">
        <v>313</v>
      </c>
      <c r="N25" s="45">
        <f>N16</f>
        <v>348362.88</v>
      </c>
      <c r="O25" s="51">
        <v>23</v>
      </c>
      <c r="P25" s="53">
        <v>2553</v>
      </c>
      <c r="Q25" s="53">
        <v>0</v>
      </c>
      <c r="R25" s="53">
        <v>45</v>
      </c>
      <c r="S25" s="58">
        <v>266</v>
      </c>
      <c r="T25" s="53">
        <v>0</v>
      </c>
      <c r="U25" s="53">
        <v>0</v>
      </c>
      <c r="V25" s="53">
        <v>0</v>
      </c>
      <c r="W25" s="53">
        <v>0</v>
      </c>
      <c r="X25" s="57">
        <v>30</v>
      </c>
      <c r="Y25" s="53">
        <v>4</v>
      </c>
      <c r="Z25" s="53">
        <v>0</v>
      </c>
      <c r="AA25" s="53">
        <v>4</v>
      </c>
    </row>
    <row r="26" spans="1:40" ht="26.25" customHeight="1">
      <c r="A26" s="3" t="s">
        <v>102</v>
      </c>
      <c r="B26" s="3">
        <v>7838.5919999999996</v>
      </c>
      <c r="C26" s="3">
        <f>VLOOKUP(A26,ประชากร!$1:$1048576,3,FALSE)</f>
        <v>438578</v>
      </c>
      <c r="D26" s="4">
        <f t="shared" si="0"/>
        <v>55.951119792942407</v>
      </c>
      <c r="E26" s="40" t="str">
        <f t="shared" si="2"/>
        <v>พื้นที่ชนบท</v>
      </c>
      <c r="F26" s="4">
        <f t="shared" si="1"/>
        <v>783.85919999999999</v>
      </c>
      <c r="M26" s="45" t="s">
        <v>325</v>
      </c>
      <c r="N26" s="44">
        <f>M21</f>
        <v>75.207142857142856</v>
      </c>
      <c r="O26" s="51">
        <v>24</v>
      </c>
      <c r="P26" s="53">
        <v>2554</v>
      </c>
      <c r="Q26" s="53">
        <v>0</v>
      </c>
      <c r="R26" s="53">
        <v>110</v>
      </c>
      <c r="S26" s="58">
        <v>1026</v>
      </c>
      <c r="T26" s="53">
        <v>0</v>
      </c>
      <c r="U26" s="53">
        <v>0</v>
      </c>
      <c r="V26" s="53">
        <v>0</v>
      </c>
      <c r="W26" s="53">
        <v>0</v>
      </c>
      <c r="X26" s="57">
        <v>40</v>
      </c>
      <c r="Y26" s="53">
        <v>38</v>
      </c>
      <c r="Z26" s="53">
        <v>0</v>
      </c>
      <c r="AA26" s="53">
        <v>0</v>
      </c>
    </row>
    <row r="27" spans="1:40" ht="26.25" customHeight="1">
      <c r="A27" s="3" t="s">
        <v>186</v>
      </c>
      <c r="B27" s="3">
        <v>7973.8940000000002</v>
      </c>
      <c r="C27" s="3">
        <f>VLOOKUP(A27,ประชากร!$1:$1048576,3,FALSE)</f>
        <v>1481021</v>
      </c>
      <c r="D27" s="4">
        <f t="shared" si="0"/>
        <v>185.73372056362925</v>
      </c>
      <c r="E27" s="40" t="str">
        <f t="shared" si="2"/>
        <v>พื้นที่ชนบท</v>
      </c>
      <c r="F27" s="4">
        <f t="shared" si="1"/>
        <v>797.38940000000002</v>
      </c>
      <c r="M27" s="45" t="s">
        <v>326</v>
      </c>
      <c r="N27" s="53">
        <v>22</v>
      </c>
      <c r="O27" s="51">
        <v>25</v>
      </c>
      <c r="P27" s="53">
        <v>2555</v>
      </c>
      <c r="Q27" s="53">
        <v>0</v>
      </c>
      <c r="R27" s="53">
        <v>10</v>
      </c>
      <c r="S27" s="58">
        <v>14</v>
      </c>
      <c r="T27" s="53">
        <v>0</v>
      </c>
      <c r="U27" s="53">
        <v>0</v>
      </c>
      <c r="V27" s="53">
        <v>0</v>
      </c>
      <c r="W27" s="53">
        <v>0</v>
      </c>
      <c r="X27" s="57">
        <v>14</v>
      </c>
      <c r="Y27" s="53">
        <v>0</v>
      </c>
      <c r="Z27" s="53">
        <v>0</v>
      </c>
      <c r="AA27" s="53">
        <v>37</v>
      </c>
    </row>
    <row r="28" spans="1:40" ht="26.25" customHeight="1">
      <c r="A28" s="3" t="s">
        <v>76</v>
      </c>
      <c r="B28" s="3">
        <v>7195.4359999999997</v>
      </c>
      <c r="C28" s="3">
        <f>VLOOKUP(A28,ประชากร!$1:$1048576,3,FALSE)</f>
        <v>555961</v>
      </c>
      <c r="D28" s="4">
        <f t="shared" si="0"/>
        <v>77.26578347719304</v>
      </c>
      <c r="E28" s="40" t="str">
        <f t="shared" si="2"/>
        <v>พื้นที่ชนบท</v>
      </c>
      <c r="F28" s="4">
        <f t="shared" si="1"/>
        <v>719.54359999999997</v>
      </c>
      <c r="M28" s="45" t="s">
        <v>327</v>
      </c>
      <c r="N28" s="44">
        <f>N26-N27</f>
        <v>53.207142857142856</v>
      </c>
      <c r="O28" s="51">
        <v>26</v>
      </c>
      <c r="P28" s="53">
        <v>2556</v>
      </c>
      <c r="Q28" s="53">
        <v>0</v>
      </c>
      <c r="R28" s="53">
        <v>9</v>
      </c>
      <c r="S28" s="58">
        <v>134</v>
      </c>
      <c r="T28" s="53">
        <v>0</v>
      </c>
      <c r="U28" s="53">
        <v>0</v>
      </c>
      <c r="V28" s="53">
        <v>0</v>
      </c>
      <c r="W28" s="53">
        <v>0</v>
      </c>
      <c r="X28" s="57">
        <v>24</v>
      </c>
      <c r="Y28" s="53">
        <v>2</v>
      </c>
      <c r="Z28" s="53">
        <v>0</v>
      </c>
      <c r="AA28" s="53">
        <v>2</v>
      </c>
    </row>
    <row r="29" spans="1:40" ht="26.25" customHeight="1">
      <c r="A29" s="3" t="s">
        <v>162</v>
      </c>
      <c r="B29" s="3">
        <v>6946.7460000000001</v>
      </c>
      <c r="C29" s="3">
        <f>VLOOKUP(A29,ประชากร!$1:$1048576,3,FALSE)</f>
        <v>824538</v>
      </c>
      <c r="D29" s="4">
        <f t="shared" si="0"/>
        <v>118.69413391536123</v>
      </c>
      <c r="E29" s="40" t="str">
        <f t="shared" si="2"/>
        <v>พื้นที่ชนบท</v>
      </c>
      <c r="F29" s="4">
        <f t="shared" si="1"/>
        <v>694.67460000000005</v>
      </c>
      <c r="O29" s="51">
        <v>27</v>
      </c>
      <c r="P29" s="53">
        <v>2557</v>
      </c>
      <c r="Q29" s="53">
        <v>0</v>
      </c>
      <c r="R29" s="53">
        <v>17</v>
      </c>
      <c r="S29" s="58">
        <v>31</v>
      </c>
      <c r="T29" s="53">
        <v>0</v>
      </c>
      <c r="U29" s="53">
        <v>0</v>
      </c>
      <c r="V29" s="53">
        <v>0</v>
      </c>
      <c r="W29" s="53">
        <v>0</v>
      </c>
      <c r="X29" s="57">
        <v>7</v>
      </c>
      <c r="Y29" s="53">
        <v>4</v>
      </c>
      <c r="Z29" s="53">
        <v>0</v>
      </c>
      <c r="AA29" s="53">
        <v>4</v>
      </c>
    </row>
    <row r="30" spans="1:40" ht="26.25" customHeight="1">
      <c r="A30" s="3" t="s">
        <v>116</v>
      </c>
      <c r="B30" s="3">
        <v>6730.2460000000001</v>
      </c>
      <c r="C30" s="3">
        <f>VLOOKUP(A30,ประชากร!$1:$1048576,3,FALSE)</f>
        <v>297493</v>
      </c>
      <c r="D30" s="4">
        <f t="shared" si="0"/>
        <v>44.20239616798554</v>
      </c>
      <c r="E30" s="40" t="str">
        <f t="shared" si="2"/>
        <v>พื้นที่ชนบท</v>
      </c>
      <c r="F30" s="4">
        <f t="shared" si="1"/>
        <v>673.02459999999996</v>
      </c>
      <c r="M30" s="45" t="s">
        <v>328</v>
      </c>
      <c r="N30" s="107">
        <f>N25*N28</f>
        <v>18535393.522285715</v>
      </c>
      <c r="O30" s="51">
        <v>28</v>
      </c>
      <c r="P30" s="53">
        <v>2558</v>
      </c>
      <c r="Q30" s="53">
        <v>0</v>
      </c>
      <c r="R30" s="53">
        <v>3</v>
      </c>
      <c r="S30" s="58">
        <v>11</v>
      </c>
      <c r="T30" s="53">
        <v>0</v>
      </c>
      <c r="U30" s="53">
        <v>0</v>
      </c>
      <c r="V30" s="53">
        <v>0</v>
      </c>
      <c r="W30" s="53">
        <v>0</v>
      </c>
      <c r="X30" s="57">
        <v>67</v>
      </c>
      <c r="Y30" s="53">
        <v>0</v>
      </c>
      <c r="Z30" s="53">
        <v>0</v>
      </c>
      <c r="AA30" s="53">
        <v>0</v>
      </c>
    </row>
    <row r="31" spans="1:40" ht="26.25" customHeight="1">
      <c r="A31" s="3" t="s">
        <v>122</v>
      </c>
      <c r="B31" s="3">
        <v>6596.0919999999996</v>
      </c>
      <c r="C31" s="3">
        <f>VLOOKUP(A31,ประชากร!$1:$1048576,3,FALSE)</f>
        <v>629707</v>
      </c>
      <c r="D31" s="4">
        <f t="shared" si="0"/>
        <v>95.466679361051973</v>
      </c>
      <c r="E31" s="40" t="str">
        <f t="shared" si="2"/>
        <v>พื้นที่ชนบท</v>
      </c>
      <c r="F31" s="4">
        <f t="shared" si="1"/>
        <v>659.60919999999999</v>
      </c>
      <c r="M31" s="45" t="s">
        <v>330</v>
      </c>
      <c r="N31" s="108">
        <v>0.35</v>
      </c>
      <c r="O31" s="51">
        <v>29</v>
      </c>
      <c r="P31" s="53">
        <v>2559</v>
      </c>
      <c r="Q31" s="53">
        <v>0</v>
      </c>
      <c r="R31" s="53">
        <v>0</v>
      </c>
      <c r="S31" s="58">
        <v>17</v>
      </c>
      <c r="T31" s="53">
        <v>0</v>
      </c>
      <c r="U31" s="53">
        <v>0</v>
      </c>
      <c r="V31" s="53">
        <v>0</v>
      </c>
      <c r="W31" s="53">
        <v>0</v>
      </c>
      <c r="X31" s="57">
        <v>11</v>
      </c>
      <c r="Y31" s="53">
        <v>0</v>
      </c>
      <c r="Z31" s="53">
        <v>0</v>
      </c>
      <c r="AA31" s="53">
        <v>0</v>
      </c>
    </row>
    <row r="32" spans="1:40" ht="26.25" customHeight="1">
      <c r="A32" s="3" t="s">
        <v>104</v>
      </c>
      <c r="B32" s="3">
        <v>6538.598</v>
      </c>
      <c r="C32" s="3">
        <f>VLOOKUP(A32,ประชากร!$1:$1048576,3,FALSE)</f>
        <v>427398</v>
      </c>
      <c r="D32" s="4">
        <f t="shared" si="0"/>
        <v>65.365388727063504</v>
      </c>
      <c r="E32" s="40" t="str">
        <f t="shared" si="2"/>
        <v>พื้นที่ชนบท</v>
      </c>
      <c r="F32" s="4">
        <f t="shared" si="1"/>
        <v>653.85979999999995</v>
      </c>
      <c r="O32" s="51">
        <v>30</v>
      </c>
      <c r="P32" s="53">
        <v>2560</v>
      </c>
      <c r="Q32" s="53">
        <v>0</v>
      </c>
      <c r="R32" s="53">
        <v>0</v>
      </c>
      <c r="S32" s="58">
        <v>152</v>
      </c>
      <c r="T32" s="53">
        <v>0</v>
      </c>
      <c r="U32" s="53">
        <v>0</v>
      </c>
      <c r="V32" s="53">
        <v>0</v>
      </c>
      <c r="W32" s="53">
        <v>0</v>
      </c>
      <c r="X32" s="57">
        <v>19</v>
      </c>
      <c r="Y32" s="53">
        <v>0</v>
      </c>
      <c r="Z32" s="53">
        <v>0</v>
      </c>
      <c r="AA32" s="53">
        <v>0</v>
      </c>
    </row>
    <row r="33" spans="1:27" ht="26.25" customHeight="1">
      <c r="A33" s="3" t="s">
        <v>92</v>
      </c>
      <c r="B33" s="3">
        <v>6367.62</v>
      </c>
      <c r="C33" s="3">
        <f>VLOOKUP(A33,ประชากร!$1:$1048576,3,FALSE)</f>
        <v>467466</v>
      </c>
      <c r="D33" s="4">
        <f t="shared" si="0"/>
        <v>73.412986327701717</v>
      </c>
      <c r="E33" s="40" t="str">
        <f t="shared" si="2"/>
        <v>พื้นที่ชนบท</v>
      </c>
      <c r="F33" s="4">
        <f t="shared" si="1"/>
        <v>636.76199999999994</v>
      </c>
      <c r="M33" s="45" t="s">
        <v>204</v>
      </c>
      <c r="N33" s="45" t="s">
        <v>331</v>
      </c>
      <c r="O33" s="51">
        <v>31</v>
      </c>
      <c r="P33" s="53">
        <v>2561</v>
      </c>
      <c r="Q33" s="53">
        <v>0</v>
      </c>
      <c r="R33" s="53">
        <v>0</v>
      </c>
      <c r="S33" s="58">
        <v>23</v>
      </c>
      <c r="T33" s="53">
        <v>0</v>
      </c>
      <c r="U33" s="53">
        <v>0</v>
      </c>
      <c r="V33" s="53">
        <v>0</v>
      </c>
      <c r="W33" s="53">
        <v>0</v>
      </c>
      <c r="X33" s="57">
        <v>29</v>
      </c>
      <c r="Y33" s="53">
        <v>0</v>
      </c>
      <c r="Z33" s="53">
        <v>0</v>
      </c>
      <c r="AA33" s="53">
        <v>0</v>
      </c>
    </row>
    <row r="34" spans="1:27" ht="26.25" customHeight="1">
      <c r="A34" s="3" t="s">
        <v>66</v>
      </c>
      <c r="B34" s="3">
        <v>6338</v>
      </c>
      <c r="C34" s="3">
        <f>VLOOKUP(A34,ประชากร!$1:$1048576,3,FALSE)</f>
        <v>485611</v>
      </c>
      <c r="D34" s="4">
        <f t="shared" si="0"/>
        <v>76.618964973177654</v>
      </c>
      <c r="E34" s="40" t="str">
        <f t="shared" si="2"/>
        <v>พื้นที่ชนบท</v>
      </c>
      <c r="F34" s="4">
        <f t="shared" si="1"/>
        <v>633.79999999999995</v>
      </c>
      <c r="M34" s="45" t="s">
        <v>205</v>
      </c>
      <c r="N34" s="109">
        <f>N3*$N$31</f>
        <v>31.16060606060606</v>
      </c>
      <c r="O34" s="51">
        <v>32</v>
      </c>
      <c r="P34" s="53">
        <v>2562</v>
      </c>
      <c r="Q34" s="53">
        <v>0</v>
      </c>
      <c r="R34" s="53">
        <v>0</v>
      </c>
      <c r="S34" s="58">
        <v>30</v>
      </c>
      <c r="T34" s="53">
        <v>0</v>
      </c>
      <c r="U34" s="53">
        <v>0</v>
      </c>
      <c r="V34" s="53">
        <v>0</v>
      </c>
      <c r="W34" s="53">
        <v>0</v>
      </c>
      <c r="X34" s="57">
        <v>46</v>
      </c>
      <c r="Y34" s="53">
        <v>0</v>
      </c>
      <c r="Z34" s="53">
        <v>0</v>
      </c>
      <c r="AA34" s="53">
        <v>0</v>
      </c>
    </row>
    <row r="35" spans="1:27" ht="26.25" customHeight="1">
      <c r="A35" s="3" t="s">
        <v>108</v>
      </c>
      <c r="B35" s="3">
        <v>6335.06</v>
      </c>
      <c r="C35" s="3">
        <f>VLOOKUP(A35,ประชากร!$1:$1048576,3,FALSE)</f>
        <v>417380</v>
      </c>
      <c r="D35" s="4">
        <f t="shared" si="0"/>
        <v>65.884143165179168</v>
      </c>
      <c r="E35" s="40" t="str">
        <f t="shared" si="2"/>
        <v>พื้นที่ชนบท</v>
      </c>
      <c r="F35" s="4">
        <f t="shared" si="1"/>
        <v>633.50600000000009</v>
      </c>
      <c r="M35" s="45" t="s">
        <v>207</v>
      </c>
      <c r="N35" s="109">
        <f>N4*$N$31</f>
        <v>4.9212121212121209</v>
      </c>
      <c r="O35" s="51">
        <v>33</v>
      </c>
      <c r="P35" s="53">
        <v>2563</v>
      </c>
      <c r="Q35" s="53">
        <v>0</v>
      </c>
      <c r="R35" s="53">
        <v>0</v>
      </c>
      <c r="S35" s="58">
        <v>32</v>
      </c>
      <c r="T35" s="53">
        <v>0</v>
      </c>
      <c r="U35" s="53">
        <v>0</v>
      </c>
      <c r="V35" s="53">
        <v>0</v>
      </c>
      <c r="W35" s="53">
        <v>0</v>
      </c>
      <c r="X35" s="57">
        <v>24</v>
      </c>
      <c r="Y35" s="53">
        <v>0</v>
      </c>
      <c r="Z35" s="53">
        <v>0</v>
      </c>
      <c r="AA35" s="53">
        <v>0</v>
      </c>
    </row>
    <row r="36" spans="1:27" ht="27" customHeight="1">
      <c r="A36" s="3" t="s">
        <v>90</v>
      </c>
      <c r="B36" s="3">
        <v>6225.1379999999999</v>
      </c>
      <c r="C36" s="3">
        <f>VLOOKUP(A36,ประชากร!$1:$1048576,3,FALSE)</f>
        <v>472589</v>
      </c>
      <c r="D36" s="4">
        <f t="shared" si="0"/>
        <v>75.916228684408281</v>
      </c>
      <c r="E36" s="40" t="str">
        <f t="shared" si="2"/>
        <v>พื้นที่ชนบท</v>
      </c>
      <c r="F36" s="4">
        <f t="shared" si="1"/>
        <v>622.51379999999995</v>
      </c>
      <c r="M36" s="45" t="s">
        <v>206</v>
      </c>
      <c r="N36" s="109">
        <f>N5*$N$31</f>
        <v>20.289393939393939</v>
      </c>
      <c r="P36" s="60" t="s">
        <v>20</v>
      </c>
      <c r="Q36" s="61">
        <f>SUM(Q3:Q35)</f>
        <v>2938</v>
      </c>
      <c r="R36" s="61">
        <f t="shared" ref="R36:AA36" si="3">SUM(R3:R35)</f>
        <v>464</v>
      </c>
      <c r="S36" s="61">
        <f t="shared" si="3"/>
        <v>1913</v>
      </c>
      <c r="T36" s="61">
        <f t="shared" si="3"/>
        <v>5114</v>
      </c>
      <c r="U36" s="61">
        <f t="shared" si="3"/>
        <v>1639</v>
      </c>
      <c r="V36" s="61">
        <f t="shared" si="3"/>
        <v>169</v>
      </c>
      <c r="W36" s="61">
        <f t="shared" si="3"/>
        <v>0</v>
      </c>
      <c r="X36" s="61">
        <f t="shared" si="3"/>
        <v>1153</v>
      </c>
      <c r="Y36" s="61">
        <f t="shared" si="3"/>
        <v>192</v>
      </c>
      <c r="Z36" s="61">
        <f t="shared" si="3"/>
        <v>0</v>
      </c>
      <c r="AA36" s="61">
        <f t="shared" si="3"/>
        <v>600</v>
      </c>
    </row>
    <row r="37" spans="1:27" ht="27" customHeight="1">
      <c r="A37" s="3" t="s">
        <v>52</v>
      </c>
      <c r="B37" s="3">
        <v>6199.7529999999997</v>
      </c>
      <c r="C37" s="3">
        <f>VLOOKUP(A37,ประชากร!$1:$1048576,3,FALSE)</f>
        <v>769925</v>
      </c>
      <c r="D37" s="4">
        <f t="shared" si="0"/>
        <v>124.18639903880042</v>
      </c>
      <c r="E37" s="40" t="str">
        <f t="shared" si="2"/>
        <v>พื้นที่ชนบท</v>
      </c>
      <c r="F37" s="4">
        <f t="shared" si="1"/>
        <v>619.97529999999995</v>
      </c>
      <c r="M37" s="45" t="s">
        <v>208</v>
      </c>
      <c r="N37" s="109">
        <f>N6*$N$31</f>
        <v>54.239393939393935</v>
      </c>
      <c r="P37" s="60" t="s">
        <v>217</v>
      </c>
      <c r="Q37" s="62">
        <f>AVERAGE(Q3:Q35)</f>
        <v>89.030303030303031</v>
      </c>
      <c r="R37" s="62">
        <f t="shared" ref="R37:AA37" si="4">AVERAGE(R3:R35)</f>
        <v>14.060606060606061</v>
      </c>
      <c r="S37" s="62">
        <f t="shared" si="4"/>
        <v>57.969696969696969</v>
      </c>
      <c r="T37" s="62">
        <f t="shared" si="4"/>
        <v>154.96969696969697</v>
      </c>
      <c r="U37" s="62">
        <f t="shared" si="4"/>
        <v>49.666666666666664</v>
      </c>
      <c r="V37" s="62">
        <f t="shared" si="4"/>
        <v>5.1212121212121211</v>
      </c>
      <c r="W37" s="62">
        <f t="shared" si="4"/>
        <v>0</v>
      </c>
      <c r="X37" s="62">
        <f t="shared" si="4"/>
        <v>34.939393939393938</v>
      </c>
      <c r="Y37" s="62">
        <f t="shared" si="4"/>
        <v>5.8181818181818183</v>
      </c>
      <c r="Z37" s="62">
        <f t="shared" si="4"/>
        <v>0</v>
      </c>
      <c r="AA37" s="62">
        <f t="shared" si="4"/>
        <v>18.181818181818183</v>
      </c>
    </row>
    <row r="38" spans="1:27" ht="27" customHeight="1">
      <c r="A38" s="3" t="s">
        <v>184</v>
      </c>
      <c r="B38" s="3">
        <v>6009.8490000000002</v>
      </c>
      <c r="C38" s="3">
        <f>VLOOKUP(A38,ประชากร!$1:$1048576,3,FALSE)</f>
        <v>467801</v>
      </c>
      <c r="D38" s="4">
        <f t="shared" si="0"/>
        <v>77.839060515497138</v>
      </c>
      <c r="E38" s="40" t="str">
        <f t="shared" si="2"/>
        <v>พื้นที่ชนบท</v>
      </c>
      <c r="F38" s="4">
        <f t="shared" si="1"/>
        <v>600.98490000000004</v>
      </c>
      <c r="M38" s="56" t="s">
        <v>214</v>
      </c>
      <c r="N38" s="109">
        <f>N7*$N$31</f>
        <v>17.383333333333333</v>
      </c>
    </row>
    <row r="39" spans="1:27" ht="27" customHeight="1">
      <c r="A39" s="3" t="s">
        <v>166</v>
      </c>
      <c r="B39" s="3">
        <v>5512.6679999999997</v>
      </c>
      <c r="C39" s="3">
        <f>VLOOKUP(A39,ประชากร!$1:$1048576,3,FALSE)</f>
        <v>583726</v>
      </c>
      <c r="D39" s="4">
        <f t="shared" si="0"/>
        <v>105.88811080224676</v>
      </c>
      <c r="E39" s="40" t="str">
        <f t="shared" si="2"/>
        <v>พื้นที่ชนบท</v>
      </c>
      <c r="F39" s="4">
        <f t="shared" si="1"/>
        <v>551.26679999999999</v>
      </c>
      <c r="M39" s="63" t="s">
        <v>215</v>
      </c>
      <c r="N39" s="109">
        <f>N8*$N$31</f>
        <v>1.7924242424242423</v>
      </c>
    </row>
    <row r="40" spans="1:27" ht="27" customHeight="1">
      <c r="A40" s="3" t="s">
        <v>82</v>
      </c>
      <c r="B40" s="3">
        <v>5358.0079999999998</v>
      </c>
      <c r="C40" s="3">
        <f>VLOOKUP(A40,ประชากร!$1:$1048576,3,FALSE)</f>
        <v>845561</v>
      </c>
      <c r="D40" s="4">
        <f t="shared" si="0"/>
        <v>157.81256765574071</v>
      </c>
      <c r="E40" s="40" t="str">
        <f t="shared" si="2"/>
        <v>พื้นที่ชนบท</v>
      </c>
      <c r="F40" s="4">
        <f t="shared" si="1"/>
        <v>535.80079999999998</v>
      </c>
      <c r="M40" s="56" t="s">
        <v>209</v>
      </c>
      <c r="N40" s="109">
        <f>N9*$N$31</f>
        <v>0</v>
      </c>
    </row>
    <row r="41" spans="1:27" ht="27" customHeight="1">
      <c r="A41" s="3" t="s">
        <v>158</v>
      </c>
      <c r="B41" s="3">
        <v>5292.683</v>
      </c>
      <c r="C41" s="3">
        <f>VLOOKUP(A41,ประชากร!$1:$1048576,3,FALSE)</f>
        <v>827639</v>
      </c>
      <c r="D41" s="4">
        <f t="shared" si="0"/>
        <v>156.37418677823706</v>
      </c>
      <c r="E41" s="40" t="str">
        <f t="shared" si="2"/>
        <v>พื้นที่ชนบท</v>
      </c>
      <c r="F41" s="4">
        <f t="shared" si="1"/>
        <v>529.26829999999995</v>
      </c>
      <c r="M41" s="56" t="s">
        <v>210</v>
      </c>
      <c r="N41" s="109">
        <f>N10*$N$31</f>
        <v>12.228787878787877</v>
      </c>
    </row>
    <row r="42" spans="1:27" ht="27" customHeight="1">
      <c r="A42" s="3" t="s">
        <v>70</v>
      </c>
      <c r="B42" s="3">
        <v>5235.768</v>
      </c>
      <c r="C42" s="3">
        <f>VLOOKUP(A42,ประชากร!$1:$1048576,3,FALSE)</f>
        <v>715603</v>
      </c>
      <c r="D42" s="4">
        <f t="shared" si="0"/>
        <v>136.67584201591819</v>
      </c>
      <c r="E42" s="40" t="str">
        <f t="shared" si="2"/>
        <v>พื้นที่ชนบท</v>
      </c>
      <c r="F42" s="4">
        <f t="shared" si="1"/>
        <v>523.57680000000005</v>
      </c>
      <c r="M42" s="56" t="s">
        <v>211</v>
      </c>
      <c r="N42" s="109">
        <f>N11*$N$31</f>
        <v>2.0363636363636362</v>
      </c>
    </row>
    <row r="43" spans="1:27" ht="27" customHeight="1">
      <c r="A43" s="3" t="s">
        <v>78</v>
      </c>
      <c r="B43" s="3">
        <v>5196.4620000000004</v>
      </c>
      <c r="C43" s="3">
        <f>VLOOKUP(A43,ประชากร!$1:$1048576,3,FALSE)</f>
        <v>796748</v>
      </c>
      <c r="D43" s="4">
        <f t="shared" si="0"/>
        <v>153.32508926265601</v>
      </c>
      <c r="E43" s="40" t="str">
        <f t="shared" si="2"/>
        <v>พื้นที่ชนบท</v>
      </c>
      <c r="F43" s="4">
        <f t="shared" si="1"/>
        <v>519.64620000000002</v>
      </c>
      <c r="M43" s="45" t="s">
        <v>212</v>
      </c>
      <c r="N43" s="109">
        <f>N12*$N$31</f>
        <v>0</v>
      </c>
    </row>
    <row r="44" spans="1:27" ht="27" customHeight="1">
      <c r="A44" s="3" t="s">
        <v>190</v>
      </c>
      <c r="B44" s="3">
        <v>4917.5190000000002</v>
      </c>
      <c r="C44" s="3">
        <f>VLOOKUP(A44,ประชากร!$1:$1048576,3,FALSE)</f>
        <v>598877</v>
      </c>
      <c r="D44" s="4">
        <f t="shared" si="0"/>
        <v>121.78437948079102</v>
      </c>
      <c r="E44" s="40" t="str">
        <f t="shared" si="2"/>
        <v>พื้นที่ชนบท</v>
      </c>
      <c r="F44" s="4">
        <f t="shared" si="1"/>
        <v>491.75190000000003</v>
      </c>
      <c r="M44" s="56" t="s">
        <v>213</v>
      </c>
      <c r="N44" s="109">
        <f>N13*$N$31</f>
        <v>6.3636363636363642</v>
      </c>
    </row>
    <row r="45" spans="1:27" ht="27" customHeight="1">
      <c r="A45" s="3" t="s">
        <v>72</v>
      </c>
      <c r="B45" s="3">
        <v>4762.3620000000001</v>
      </c>
      <c r="C45" s="3">
        <f>VLOOKUP(A45,ประชากร!$1:$1048576,3,FALSE)</f>
        <v>546996</v>
      </c>
      <c r="D45" s="4">
        <f t="shared" si="0"/>
        <v>114.85813132223043</v>
      </c>
      <c r="E45" s="40" t="str">
        <f t="shared" si="2"/>
        <v>พื้นที่ชนบท</v>
      </c>
      <c r="F45" s="4">
        <f t="shared" si="1"/>
        <v>476.2362</v>
      </c>
      <c r="N45" s="162">
        <f>SUM(N34:N44)</f>
        <v>150.41515151515148</v>
      </c>
    </row>
    <row r="46" spans="1:27" ht="27" customHeight="1">
      <c r="A46" s="3" t="s">
        <v>174</v>
      </c>
      <c r="B46" s="3">
        <v>4708.5119999999997</v>
      </c>
      <c r="C46" s="3">
        <f>VLOOKUP(A46,ประชากร!$1:$1048576,3,FALSE)</f>
        <v>362203</v>
      </c>
      <c r="D46" s="4">
        <f t="shared" si="0"/>
        <v>76.925151725215954</v>
      </c>
      <c r="E46" s="40" t="str">
        <f t="shared" si="2"/>
        <v>พื้นที่ชนบท</v>
      </c>
      <c r="F46" s="4">
        <f t="shared" si="1"/>
        <v>470.85119999999995</v>
      </c>
    </row>
    <row r="47" spans="1:27" ht="27" customHeight="1">
      <c r="A47" s="3" t="s">
        <v>126</v>
      </c>
      <c r="B47" s="3">
        <v>4531.0129999999999</v>
      </c>
      <c r="C47" s="3">
        <f>VLOOKUP(A47,ประชากร!$1:$1048576,3,FALSE)</f>
        <v>548242</v>
      </c>
      <c r="D47" s="4">
        <f t="shared" si="0"/>
        <v>120.99766652622714</v>
      </c>
      <c r="E47" s="40" t="str">
        <f t="shared" si="2"/>
        <v>พื้นที่ชนบท</v>
      </c>
      <c r="F47" s="4">
        <f t="shared" si="1"/>
        <v>453.10129999999998</v>
      </c>
      <c r="M47" s="45" t="s">
        <v>204</v>
      </c>
      <c r="N47" s="45" t="s">
        <v>332</v>
      </c>
    </row>
    <row r="48" spans="1:27" ht="27" customHeight="1">
      <c r="A48" s="3" t="s">
        <v>196</v>
      </c>
      <c r="B48" s="3">
        <v>4521.0780000000004</v>
      </c>
      <c r="C48" s="3">
        <f>VLOOKUP(A48,ประชากร!$1:$1048576,3,FALSE)</f>
        <v>433167</v>
      </c>
      <c r="D48" s="4">
        <f t="shared" si="0"/>
        <v>95.810556685816962</v>
      </c>
      <c r="E48" s="40" t="str">
        <f t="shared" si="2"/>
        <v>พื้นที่ชนบท</v>
      </c>
      <c r="F48" s="4">
        <f t="shared" si="1"/>
        <v>452.10780000000005</v>
      </c>
      <c r="M48" s="45" t="s">
        <v>205</v>
      </c>
      <c r="N48" s="44">
        <f>N34*$N$30</f>
        <v>577574095.72625458</v>
      </c>
    </row>
    <row r="49" spans="1:14" ht="27" customHeight="1">
      <c r="A49" s="3" t="s">
        <v>98</v>
      </c>
      <c r="B49" s="3">
        <v>4505.8819999999996</v>
      </c>
      <c r="C49" s="3">
        <f>VLOOKUP(A49,ประชากร!$1:$1048576,3,FALSE)</f>
        <v>412741</v>
      </c>
      <c r="D49" s="4">
        <f t="shared" si="0"/>
        <v>91.600490203693752</v>
      </c>
      <c r="E49" s="40" t="str">
        <f t="shared" si="2"/>
        <v>พื้นที่ชนบท</v>
      </c>
      <c r="F49" s="4">
        <f t="shared" si="1"/>
        <v>450.58819999999997</v>
      </c>
      <c r="M49" s="45" t="s">
        <v>207</v>
      </c>
      <c r="N49" s="44">
        <f>N35*$N$30</f>
        <v>91216603.273309082</v>
      </c>
    </row>
    <row r="50" spans="1:14" ht="27" customHeight="1">
      <c r="A50" s="3" t="s">
        <v>198</v>
      </c>
      <c r="B50" s="3">
        <v>4475.43</v>
      </c>
      <c r="C50" s="3">
        <f>VLOOKUP(A50,ประชากร!$1:$1048576,3,FALSE)</f>
        <v>670002</v>
      </c>
      <c r="D50" s="4">
        <f t="shared" si="0"/>
        <v>149.70673209054772</v>
      </c>
      <c r="E50" s="40" t="str">
        <f t="shared" si="2"/>
        <v>พื้นที่ชนบท</v>
      </c>
      <c r="F50" s="4">
        <f t="shared" si="1"/>
        <v>447.54300000000001</v>
      </c>
      <c r="M50" s="45" t="s">
        <v>206</v>
      </c>
      <c r="N50" s="44">
        <f>N36*$N$30</f>
        <v>376071900.99534547</v>
      </c>
    </row>
    <row r="51" spans="1:14" ht="27" customHeight="1">
      <c r="A51" s="3" t="s">
        <v>62</v>
      </c>
      <c r="B51" s="3">
        <v>4363</v>
      </c>
      <c r="C51" s="3">
        <f>VLOOKUP(A51,ประชากร!$1:$1048576,3,FALSE)</f>
        <v>1555358</v>
      </c>
      <c r="D51" s="4">
        <f t="shared" si="0"/>
        <v>356.48819619527848</v>
      </c>
      <c r="E51" s="40" t="str">
        <f t="shared" si="2"/>
        <v>พื้นที่กึ่งเมืองกึ่งชนบท</v>
      </c>
      <c r="F51" s="4">
        <f t="shared" si="1"/>
        <v>872.6</v>
      </c>
      <c r="M51" s="45" t="s">
        <v>208</v>
      </c>
      <c r="N51" s="44">
        <f>N37*$N$30</f>
        <v>1005348511.0769454</v>
      </c>
    </row>
    <row r="52" spans="1:14" ht="27" customHeight="1">
      <c r="A52" s="3" t="s">
        <v>168</v>
      </c>
      <c r="B52" s="3">
        <v>4339.83</v>
      </c>
      <c r="C52" s="3">
        <f>VLOOKUP(A52,ประชากร!$1:$1048576,3,FALSE)</f>
        <v>357339</v>
      </c>
      <c r="D52" s="4">
        <f t="shared" si="0"/>
        <v>82.339400391259574</v>
      </c>
      <c r="E52" s="40" t="str">
        <f t="shared" si="2"/>
        <v>พื้นที่ชนบท</v>
      </c>
      <c r="F52" s="4">
        <f t="shared" si="1"/>
        <v>433.983</v>
      </c>
      <c r="M52" s="56" t="s">
        <v>214</v>
      </c>
      <c r="N52" s="44">
        <f>N38*$N$30</f>
        <v>322206924.06239998</v>
      </c>
    </row>
    <row r="53" spans="1:14" ht="27" customHeight="1">
      <c r="A53" s="3" t="s">
        <v>2</v>
      </c>
      <c r="B53" s="3">
        <v>4305</v>
      </c>
      <c r="C53" s="3">
        <v>421674.75</v>
      </c>
      <c r="D53" s="4">
        <f t="shared" si="0"/>
        <v>97.95</v>
      </c>
      <c r="E53" s="40" t="str">
        <f t="shared" si="2"/>
        <v>พื้นที่ชนบท</v>
      </c>
      <c r="F53" s="4">
        <f t="shared" si="1"/>
        <v>430.5</v>
      </c>
      <c r="M53" s="63" t="s">
        <v>215</v>
      </c>
      <c r="N53" s="44">
        <f>N39*$N$30</f>
        <v>33223288.692218181</v>
      </c>
    </row>
    <row r="54" spans="1:14" ht="27" customHeight="1">
      <c r="A54" s="3" t="s">
        <v>176</v>
      </c>
      <c r="B54" s="3">
        <v>4170.8950000000004</v>
      </c>
      <c r="C54" s="3">
        <f>VLOOKUP(A54,ประชากร!$1:$1048576,3,FALSE)</f>
        <v>258535</v>
      </c>
      <c r="D54" s="4">
        <f t="shared" si="0"/>
        <v>61.985497117525128</v>
      </c>
      <c r="E54" s="40" t="str">
        <f t="shared" si="2"/>
        <v>พื้นที่ชนบท</v>
      </c>
      <c r="F54" s="4">
        <f t="shared" si="1"/>
        <v>417.08950000000004</v>
      </c>
      <c r="M54" s="56" t="s">
        <v>209</v>
      </c>
      <c r="N54" s="44">
        <f>N40*$N$30</f>
        <v>0</v>
      </c>
    </row>
    <row r="55" spans="1:14" ht="27" customHeight="1">
      <c r="A55" s="3" t="s">
        <v>142</v>
      </c>
      <c r="B55" s="3">
        <v>4161.6639999999998</v>
      </c>
      <c r="C55" s="3">
        <f>VLOOKUP(A55,ประชากร!$1:$1048576,3,FALSE)</f>
        <v>487976</v>
      </c>
      <c r="D55" s="4">
        <f t="shared" si="0"/>
        <v>117.25502106849568</v>
      </c>
      <c r="E55" s="40" t="str">
        <f t="shared" si="2"/>
        <v>พื้นที่ชนบท</v>
      </c>
      <c r="F55" s="4">
        <f t="shared" si="1"/>
        <v>416.16639999999995</v>
      </c>
      <c r="M55" s="56" t="s">
        <v>210</v>
      </c>
      <c r="N55" s="44">
        <f>N41*$N$30</f>
        <v>226665395.63389087</v>
      </c>
    </row>
    <row r="56" spans="1:14" ht="27" customHeight="1">
      <c r="A56" s="3" t="s">
        <v>148</v>
      </c>
      <c r="B56" s="3">
        <v>3859.0859999999998</v>
      </c>
      <c r="C56" s="3">
        <f>VLOOKUP(A56,ประชากร!$1:$1048576,3,FALSE)</f>
        <v>485974</v>
      </c>
      <c r="D56" s="4">
        <f t="shared" si="0"/>
        <v>125.9298186150814</v>
      </c>
      <c r="E56" s="40" t="str">
        <f t="shared" si="2"/>
        <v>พื้นที่ชนบท</v>
      </c>
      <c r="F56" s="4">
        <f t="shared" si="1"/>
        <v>385.90859999999998</v>
      </c>
      <c r="M56" s="56" t="s">
        <v>211</v>
      </c>
      <c r="N56" s="44">
        <f>N42*$N$30</f>
        <v>37744801.354472727</v>
      </c>
    </row>
    <row r="57" spans="1:14" ht="27" customHeight="1">
      <c r="A57" s="3" t="s">
        <v>60</v>
      </c>
      <c r="B57" s="3">
        <v>3576.4859999999999</v>
      </c>
      <c r="C57" s="3">
        <f>VLOOKUP(A57,ประชากร!$1:$1048576,3,FALSE)</f>
        <v>717054</v>
      </c>
      <c r="D57" s="4">
        <f t="shared" si="0"/>
        <v>200.49120840959534</v>
      </c>
      <c r="E57" s="40" t="str">
        <f t="shared" si="2"/>
        <v>พื้นที่ชนบท</v>
      </c>
      <c r="F57" s="4">
        <f t="shared" si="1"/>
        <v>357.64859999999999</v>
      </c>
      <c r="M57" s="45" t="s">
        <v>212</v>
      </c>
      <c r="N57" s="44">
        <f>N43*$N$30</f>
        <v>0</v>
      </c>
    </row>
    <row r="58" spans="1:14" ht="27" customHeight="1">
      <c r="A58" s="3" t="s">
        <v>64</v>
      </c>
      <c r="B58" s="3">
        <v>3552</v>
      </c>
      <c r="C58" s="3">
        <f>VLOOKUP(A58,ประชากร!$1:$1048576,3,FALSE)</f>
        <v>821072</v>
      </c>
      <c r="D58" s="4">
        <f t="shared" si="0"/>
        <v>231.15765765765767</v>
      </c>
      <c r="E58" s="40" t="str">
        <f t="shared" si="2"/>
        <v>พื้นที่ชนบท</v>
      </c>
      <c r="F58" s="4">
        <f t="shared" si="1"/>
        <v>355.2</v>
      </c>
      <c r="M58" s="56" t="s">
        <v>213</v>
      </c>
      <c r="N58" s="44">
        <f>N44*$N$30</f>
        <v>117952504.23272729</v>
      </c>
    </row>
    <row r="59" spans="1:14" ht="27" customHeight="1">
      <c r="A59" s="3" t="s">
        <v>192</v>
      </c>
      <c r="B59" s="3">
        <v>3424.473</v>
      </c>
      <c r="C59" s="3">
        <f>VLOOKUP(A59,ประชากร!$1:$1048576,3,FALSE)</f>
        <v>480976</v>
      </c>
      <c r="D59" s="4">
        <f t="shared" si="0"/>
        <v>140.45256014575091</v>
      </c>
      <c r="E59" s="40" t="str">
        <f t="shared" si="2"/>
        <v>พื้นที่ชนบท</v>
      </c>
      <c r="F59" s="4">
        <f t="shared" si="1"/>
        <v>342.44729999999998</v>
      </c>
      <c r="N59" s="124">
        <f>SUM(N48:N58)</f>
        <v>2788004025.0475636</v>
      </c>
    </row>
    <row r="60" spans="1:14" ht="27" customHeight="1">
      <c r="A60" s="3" t="s">
        <v>182</v>
      </c>
      <c r="B60" s="3">
        <v>3298.0450000000001</v>
      </c>
      <c r="C60" s="3">
        <f>VLOOKUP(A60,ประชากร!$1:$1048576,3,FALSE)</f>
        <v>249017</v>
      </c>
      <c r="D60" s="4">
        <f t="shared" si="0"/>
        <v>75.504427623031219</v>
      </c>
      <c r="E60" s="40" t="str">
        <f t="shared" si="2"/>
        <v>พื้นที่ชนบท</v>
      </c>
      <c r="F60" s="4">
        <f t="shared" si="1"/>
        <v>329.80450000000002</v>
      </c>
    </row>
    <row r="61" spans="1:14" ht="27" customHeight="1">
      <c r="A61" s="3" t="s">
        <v>146</v>
      </c>
      <c r="B61" s="3">
        <v>3161.248</v>
      </c>
      <c r="C61" s="3">
        <f>VLOOKUP(A61,ประชากร!$1:$1048576,3,FALSE)</f>
        <v>283732</v>
      </c>
      <c r="D61" s="4">
        <f t="shared" si="0"/>
        <v>89.753160777009583</v>
      </c>
      <c r="E61" s="40" t="str">
        <f t="shared" si="2"/>
        <v>พื้นที่ชนบท</v>
      </c>
      <c r="F61" s="4">
        <f t="shared" si="1"/>
        <v>316.12479999999999</v>
      </c>
    </row>
    <row r="62" spans="1:14" ht="27" customHeight="1">
      <c r="A62" s="3" t="s">
        <v>156</v>
      </c>
      <c r="B62" s="3">
        <v>3027.28</v>
      </c>
      <c r="C62" s="3">
        <f>VLOOKUP(A62,ประชากร!$1:$1048576,3,FALSE)</f>
        <v>821526</v>
      </c>
      <c r="D62" s="4">
        <f t="shared" si="0"/>
        <v>271.37430300467747</v>
      </c>
      <c r="E62" s="40" t="str">
        <f t="shared" si="2"/>
        <v>พื้นที่ชนบท</v>
      </c>
      <c r="F62" s="4">
        <f t="shared" si="1"/>
        <v>302.72800000000001</v>
      </c>
    </row>
    <row r="63" spans="1:14" ht="27" customHeight="1">
      <c r="A63" s="3" t="s">
        <v>68</v>
      </c>
      <c r="B63" s="3">
        <v>2819</v>
      </c>
      <c r="C63" s="3">
        <f>VLOOKUP(A63,ประชากร!$1:$1048576,3,FALSE)</f>
        <v>247876</v>
      </c>
      <c r="D63" s="4">
        <f t="shared" si="0"/>
        <v>87.930471798510112</v>
      </c>
      <c r="E63" s="40" t="str">
        <f t="shared" si="2"/>
        <v>พื้นที่ชนบท</v>
      </c>
      <c r="F63" s="4">
        <f t="shared" si="1"/>
        <v>281.89999999999998</v>
      </c>
    </row>
    <row r="64" spans="1:14" ht="27" customHeight="1">
      <c r="A64" s="3" t="s">
        <v>48</v>
      </c>
      <c r="B64" s="3">
        <v>2556.64</v>
      </c>
      <c r="C64" s="3">
        <f>VLOOKUP(A64,ประชากร!$1:$1048576,3,FALSE)</f>
        <v>870671</v>
      </c>
      <c r="D64" s="4">
        <f t="shared" si="0"/>
        <v>340.55283497089931</v>
      </c>
      <c r="E64" s="40" t="str">
        <f t="shared" si="2"/>
        <v>พื้นที่กึ่งเมืองกึ่งชนบท</v>
      </c>
      <c r="F64" s="4">
        <f t="shared" si="1"/>
        <v>511.32799999999997</v>
      </c>
    </row>
    <row r="65" spans="1:6" ht="27" customHeight="1">
      <c r="A65" s="3" t="s">
        <v>188</v>
      </c>
      <c r="B65" s="3">
        <v>2478.9769999999999</v>
      </c>
      <c r="C65" s="3">
        <f>VLOOKUP(A65,ประชากร!$1:$1048576,3,FALSE)</f>
        <v>274863</v>
      </c>
      <c r="D65" s="4">
        <f t="shared" si="0"/>
        <v>110.87759184534589</v>
      </c>
      <c r="E65" s="40" t="str">
        <f t="shared" si="2"/>
        <v>พื้นที่ชนบท</v>
      </c>
      <c r="F65" s="4">
        <f t="shared" si="1"/>
        <v>247.89769999999999</v>
      </c>
    </row>
    <row r="66" spans="1:6" ht="27" customHeight="1">
      <c r="A66" s="3" t="s">
        <v>58</v>
      </c>
      <c r="B66" s="3">
        <v>2469.7460000000001</v>
      </c>
      <c r="C66" s="3">
        <f>VLOOKUP(A66,ประชากร!$1:$1048576,3,FALSE)</f>
        <v>305587</v>
      </c>
      <c r="D66" s="4">
        <f t="shared" si="0"/>
        <v>123.73215707202279</v>
      </c>
      <c r="E66" s="40" t="str">
        <f t="shared" si="2"/>
        <v>พื้นที่ชนบท</v>
      </c>
      <c r="F66" s="4">
        <f t="shared" si="1"/>
        <v>246.97460000000001</v>
      </c>
    </row>
    <row r="67" spans="1:6" ht="27" customHeight="1">
      <c r="A67" s="3" t="s">
        <v>84</v>
      </c>
      <c r="B67" s="3">
        <v>2168.3270000000002</v>
      </c>
      <c r="C67" s="3">
        <f>VLOOKUP(A67,ประชากร!$1:$1048576,3,FALSE)</f>
        <v>943892</v>
      </c>
      <c r="D67" s="4">
        <f t="shared" ref="D67:D78" si="5">C67/B67</f>
        <v>435.30888099442564</v>
      </c>
      <c r="E67" s="40" t="str">
        <f t="shared" ref="E67:E78" si="6">IF(D67&gt;800, "พื้นที่เมือง", IF(D67&gt;=275, "พื้นที่กึ่งเมืองกึ่งชนบท", "พื้นที่ชนบท"))</f>
        <v>พื้นที่กึ่งเมืองกึ่งชนบท</v>
      </c>
      <c r="F67" s="4">
        <f t="shared" ref="F67:F78" si="7">IF(E67="พื้นที่ชนบท",B67/10, IF(E67="พื้นที่เมือง",B67/2,B67/5))</f>
        <v>433.66540000000003</v>
      </c>
    </row>
    <row r="68" spans="1:6" ht="27" customHeight="1">
      <c r="A68" s="3" t="s">
        <v>74</v>
      </c>
      <c r="B68" s="3">
        <v>2122</v>
      </c>
      <c r="C68" s="3">
        <f>VLOOKUP(A68,ประชากร!$1:$1048576,3,FALSE)</f>
        <v>246868</v>
      </c>
      <c r="D68" s="4">
        <f t="shared" si="5"/>
        <v>116.33741753063148</v>
      </c>
      <c r="E68" s="40" t="str">
        <f t="shared" si="6"/>
        <v>พื้นที่ชนบท</v>
      </c>
      <c r="F68" s="4">
        <f t="shared" si="7"/>
        <v>212.2</v>
      </c>
    </row>
    <row r="69" spans="1:6" ht="27" customHeight="1">
      <c r="A69" s="3" t="s">
        <v>194</v>
      </c>
      <c r="B69" s="3">
        <v>1940.356</v>
      </c>
      <c r="C69" s="3">
        <f>VLOOKUP(A69,ประชากร!$1:$1048576,3,FALSE)</f>
        <v>609015</v>
      </c>
      <c r="D69" s="4">
        <f t="shared" si="5"/>
        <v>313.86766139821765</v>
      </c>
      <c r="E69" s="40" t="str">
        <f>IF(D69&gt;800, "พื้นที่เมือง", IF(D69&gt;=275, "พื้นที่กึ่งเมืองกึ่งชนบท", "พื้นที่ชนบท"))</f>
        <v>พื้นที่กึ่งเมืองกึ่งชนบท</v>
      </c>
      <c r="F69" s="4">
        <f t="shared" si="7"/>
        <v>388.07119999999998</v>
      </c>
    </row>
    <row r="70" spans="1:6" ht="27" customHeight="1">
      <c r="A70" s="3" t="s">
        <v>3</v>
      </c>
      <c r="B70" s="3">
        <v>1568.7370000000001</v>
      </c>
      <c r="C70" s="3">
        <f>VLOOKUP(A70,ประชากร!$1:$1048576,3,FALSE)</f>
        <v>8305218</v>
      </c>
      <c r="D70" s="4">
        <f t="shared" si="5"/>
        <v>5294.2067408367366</v>
      </c>
      <c r="E70" s="40" t="str">
        <f t="shared" si="6"/>
        <v>พื้นที่เมือง</v>
      </c>
      <c r="F70" s="4">
        <f t="shared" si="7"/>
        <v>784.36850000000004</v>
      </c>
    </row>
    <row r="71" spans="1:6" ht="27" customHeight="1">
      <c r="A71" s="3" t="s">
        <v>46</v>
      </c>
      <c r="B71" s="3">
        <v>1525.856</v>
      </c>
      <c r="C71" s="3">
        <f>VLOOKUP(A71,ประชากร!$1:$1048576,3,FALSE)</f>
        <v>1327147</v>
      </c>
      <c r="D71" s="4">
        <f t="shared" si="5"/>
        <v>869.77211479982384</v>
      </c>
      <c r="E71" s="40" t="str">
        <f t="shared" si="6"/>
        <v>พื้นที่เมือง</v>
      </c>
      <c r="F71" s="4">
        <f t="shared" si="7"/>
        <v>762.928</v>
      </c>
    </row>
    <row r="72" spans="1:6" ht="27" customHeight="1">
      <c r="A72" s="3" t="s">
        <v>42</v>
      </c>
      <c r="B72" s="3">
        <v>1004.092</v>
      </c>
      <c r="C72" s="3">
        <f>VLOOKUP(A72,ประชากร!$1:$1048576,3,FALSE)</f>
        <v>1828694</v>
      </c>
      <c r="D72" s="4">
        <f t="shared" si="5"/>
        <v>1821.2414798643949</v>
      </c>
      <c r="E72" s="40" t="str">
        <f t="shared" si="6"/>
        <v>พื้นที่เมือง</v>
      </c>
      <c r="F72" s="4">
        <f t="shared" si="7"/>
        <v>502.04599999999999</v>
      </c>
    </row>
    <row r="73" spans="1:6" ht="27" customHeight="1">
      <c r="A73" s="3" t="s">
        <v>50</v>
      </c>
      <c r="B73" s="3">
        <v>968.37199999999996</v>
      </c>
      <c r="C73" s="3">
        <f>VLOOKUP(A73,ประชากร!$1:$1048576,3,FALSE)</f>
        <v>254292</v>
      </c>
      <c r="D73" s="4">
        <f t="shared" si="5"/>
        <v>262.59743156555538</v>
      </c>
      <c r="E73" s="40" t="str">
        <f t="shared" si="6"/>
        <v>พื้นที่ชนบท</v>
      </c>
      <c r="F73" s="4">
        <f t="shared" si="7"/>
        <v>96.837199999999996</v>
      </c>
    </row>
    <row r="74" spans="1:6" ht="27" customHeight="1">
      <c r="A74" s="3" t="s">
        <v>86</v>
      </c>
      <c r="B74" s="3">
        <v>872.34699999999998</v>
      </c>
      <c r="C74" s="3">
        <f>VLOOKUP(A74,ประชากร!$1:$1048576,3,FALSE)</f>
        <v>887191</v>
      </c>
      <c r="D74" s="4">
        <f t="shared" si="5"/>
        <v>1017.016164439151</v>
      </c>
      <c r="E74" s="40" t="str">
        <f t="shared" si="6"/>
        <v>พื้นที่เมือง</v>
      </c>
      <c r="F74" s="4">
        <f t="shared" si="7"/>
        <v>436.17349999999999</v>
      </c>
    </row>
    <row r="75" spans="1:6" ht="27" customHeight="1">
      <c r="A75" s="3" t="s">
        <v>56</v>
      </c>
      <c r="B75" s="3">
        <v>822.47799999999995</v>
      </c>
      <c r="C75" s="3">
        <f>VLOOKUP(A75,ประชากร!$1:$1048576,3,FALSE)</f>
        <v>199982</v>
      </c>
      <c r="D75" s="4">
        <f t="shared" si="5"/>
        <v>243.14571331999156</v>
      </c>
      <c r="E75" s="40" t="str">
        <f t="shared" si="6"/>
        <v>พื้นที่ชนบท</v>
      </c>
      <c r="F75" s="4">
        <f t="shared" si="7"/>
        <v>82.247799999999998</v>
      </c>
    </row>
    <row r="76" spans="1:6" ht="27" customHeight="1">
      <c r="A76" s="3" t="s">
        <v>44</v>
      </c>
      <c r="B76" s="3">
        <v>622.303</v>
      </c>
      <c r="C76" s="3">
        <f>VLOOKUP(A76,ประชากร!$1:$1048576,3,FALSE)</f>
        <v>1334083</v>
      </c>
      <c r="D76" s="4">
        <f t="shared" si="5"/>
        <v>2143.7836552290446</v>
      </c>
      <c r="E76" s="40" t="str">
        <f t="shared" si="6"/>
        <v>พื้นที่เมือง</v>
      </c>
      <c r="F76" s="4">
        <f t="shared" si="7"/>
        <v>311.1515</v>
      </c>
    </row>
    <row r="77" spans="1:6" ht="27" customHeight="1">
      <c r="A77" s="3" t="s">
        <v>178</v>
      </c>
      <c r="B77" s="3">
        <v>543.03399999999999</v>
      </c>
      <c r="C77" s="3">
        <f>VLOOKUP(A77,ประชากร!$1:$1048576,3,FALSE)</f>
        <v>525709</v>
      </c>
      <c r="D77" s="4">
        <f t="shared" si="5"/>
        <v>968.09592032911382</v>
      </c>
      <c r="E77" s="40" t="str">
        <f t="shared" si="6"/>
        <v>พื้นที่เมือง</v>
      </c>
      <c r="F77" s="4">
        <f t="shared" si="7"/>
        <v>271.517</v>
      </c>
    </row>
    <row r="78" spans="1:6" ht="27" customHeight="1">
      <c r="A78" s="3" t="s">
        <v>88</v>
      </c>
      <c r="B78" s="3">
        <v>416.70699999999999</v>
      </c>
      <c r="C78" s="3">
        <f>VLOOKUP(A78,ประชากร!$1:$1048576,3,FALSE)</f>
        <v>185564</v>
      </c>
      <c r="D78" s="4">
        <f t="shared" si="5"/>
        <v>445.31049394418619</v>
      </c>
      <c r="E78" s="40" t="str">
        <f t="shared" si="6"/>
        <v>พื้นที่กึ่งเมืองกึ่งชนบท</v>
      </c>
      <c r="F78" s="4">
        <f t="shared" si="7"/>
        <v>83.341399999999993</v>
      </c>
    </row>
    <row r="79" spans="1:6">
      <c r="C79" s="48">
        <f>SUM(C2:C78)</f>
        <v>66403339.75</v>
      </c>
      <c r="D79" s="41"/>
      <c r="F79" s="42">
        <f>SUM(F2:F78)</f>
        <v>55181.013499999994</v>
      </c>
    </row>
  </sheetData>
  <conditionalFormatting sqref="E1:F1048576">
    <cfRule type="cellIs" dxfId="3" priority="2" operator="equal">
      <formula>"พื้นที่ชนบท"</formula>
    </cfRule>
    <cfRule type="cellIs" dxfId="2" priority="3" operator="equal">
      <formula>"พื้นที่กึ่งเมืองกึ่งชนบท"</formula>
    </cfRule>
    <cfRule type="cellIs" dxfId="1" priority="4" operator="equal">
      <formula>"พื้นที่เมือง"</formula>
    </cfRule>
  </conditionalFormatting>
  <conditionalFormatting sqref="P2:AA35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F26C0-4313-4F00-A4E3-A47CFF3AD14E}">
  <dimension ref="A1:U439"/>
  <sheetViews>
    <sheetView topLeftCell="A10" workbookViewId="0">
      <selection activeCell="A2" sqref="A2"/>
    </sheetView>
  </sheetViews>
  <sheetFormatPr defaultRowHeight="14.25"/>
  <cols>
    <col min="1" max="1" width="19.625" customWidth="1"/>
    <col min="2" max="2" width="23.875" customWidth="1"/>
    <col min="3" max="3" width="23.625" customWidth="1"/>
  </cols>
  <sheetData>
    <row r="1" spans="1:21" ht="32.25">
      <c r="A1" s="5" t="s">
        <v>7</v>
      </c>
      <c r="B1" s="6"/>
      <c r="C1" s="6"/>
      <c r="D1" s="6"/>
      <c r="E1" s="6"/>
      <c r="F1" s="6"/>
      <c r="G1" s="6"/>
      <c r="H1" s="6"/>
      <c r="I1" s="7"/>
      <c r="J1" s="7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ht="32.25">
      <c r="A2" s="5" t="s">
        <v>8</v>
      </c>
      <c r="B2" s="6"/>
      <c r="C2" s="6"/>
      <c r="D2" s="6"/>
      <c r="E2" s="6"/>
      <c r="F2" s="6"/>
      <c r="G2" s="6"/>
      <c r="H2" s="6"/>
      <c r="I2" s="7"/>
      <c r="J2" s="7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24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24">
      <c r="A4" s="10"/>
      <c r="B4" s="10"/>
      <c r="C4" s="10" t="s">
        <v>9</v>
      </c>
      <c r="D4" s="10"/>
      <c r="E4" s="10"/>
      <c r="F4" s="10"/>
      <c r="G4" s="49" t="s">
        <v>10</v>
      </c>
      <c r="H4" s="49"/>
      <c r="I4" s="49"/>
      <c r="J4" s="11"/>
      <c r="K4" s="49" t="s">
        <v>11</v>
      </c>
      <c r="L4" s="49"/>
      <c r="M4" s="49"/>
      <c r="N4" s="10"/>
      <c r="O4" s="49" t="s">
        <v>12</v>
      </c>
      <c r="P4" s="49"/>
      <c r="Q4" s="49"/>
      <c r="R4" s="10"/>
      <c r="S4" s="12" t="s">
        <v>6</v>
      </c>
      <c r="T4" s="10"/>
      <c r="U4" s="10"/>
    </row>
    <row r="5" spans="1:21" ht="24">
      <c r="A5" s="13" t="s">
        <v>4</v>
      </c>
      <c r="B5" s="13"/>
      <c r="C5" s="39" t="s">
        <v>13</v>
      </c>
      <c r="D5" s="39"/>
      <c r="E5" s="39"/>
      <c r="F5" s="14"/>
      <c r="G5" s="50" t="s">
        <v>14</v>
      </c>
      <c r="H5" s="50"/>
      <c r="I5" s="50"/>
      <c r="J5" s="13"/>
      <c r="K5" s="50" t="s">
        <v>15</v>
      </c>
      <c r="L5" s="50"/>
      <c r="M5" s="50"/>
      <c r="N5" s="14"/>
      <c r="O5" s="50" t="s">
        <v>16</v>
      </c>
      <c r="P5" s="50"/>
      <c r="Q5" s="50"/>
      <c r="R5" s="14"/>
      <c r="S5" s="15" t="s">
        <v>17</v>
      </c>
      <c r="T5" s="14"/>
      <c r="U5" s="13" t="s">
        <v>18</v>
      </c>
    </row>
    <row r="6" spans="1:21" ht="24">
      <c r="A6" s="13" t="s">
        <v>19</v>
      </c>
      <c r="B6" s="13"/>
      <c r="C6" s="15" t="s">
        <v>20</v>
      </c>
      <c r="D6" s="15" t="s">
        <v>21</v>
      </c>
      <c r="E6" s="15" t="s">
        <v>22</v>
      </c>
      <c r="F6" s="15"/>
      <c r="G6" s="15" t="s">
        <v>20</v>
      </c>
      <c r="H6" s="15" t="s">
        <v>21</v>
      </c>
      <c r="I6" s="15" t="s">
        <v>22</v>
      </c>
      <c r="J6" s="15"/>
      <c r="K6" s="15" t="s">
        <v>20</v>
      </c>
      <c r="L6" s="15" t="s">
        <v>21</v>
      </c>
      <c r="M6" s="15" t="s">
        <v>22</v>
      </c>
      <c r="N6" s="15"/>
      <c r="O6" s="15" t="s">
        <v>20</v>
      </c>
      <c r="P6" s="15" t="s">
        <v>23</v>
      </c>
      <c r="Q6" s="15" t="s">
        <v>24</v>
      </c>
      <c r="R6" s="14"/>
      <c r="S6" s="15" t="s">
        <v>23</v>
      </c>
      <c r="T6" s="14"/>
      <c r="U6" s="13" t="s">
        <v>25</v>
      </c>
    </row>
    <row r="7" spans="1:21" ht="24">
      <c r="A7" s="14"/>
      <c r="B7" s="14"/>
      <c r="C7" s="15" t="s">
        <v>26</v>
      </c>
      <c r="D7" s="15" t="s">
        <v>27</v>
      </c>
      <c r="E7" s="15" t="s">
        <v>28</v>
      </c>
      <c r="F7" s="15"/>
      <c r="G7" s="15" t="s">
        <v>26</v>
      </c>
      <c r="H7" s="15" t="s">
        <v>27</v>
      </c>
      <c r="I7" s="15" t="s">
        <v>28</v>
      </c>
      <c r="J7" s="15"/>
      <c r="K7" s="15" t="s">
        <v>26</v>
      </c>
      <c r="L7" s="15" t="s">
        <v>27</v>
      </c>
      <c r="M7" s="15" t="s">
        <v>28</v>
      </c>
      <c r="N7" s="15"/>
      <c r="O7" s="15" t="s">
        <v>26</v>
      </c>
      <c r="P7" s="15" t="s">
        <v>29</v>
      </c>
      <c r="Q7" s="15" t="s">
        <v>30</v>
      </c>
      <c r="R7" s="14"/>
      <c r="S7" s="15" t="s">
        <v>31</v>
      </c>
      <c r="T7" s="14"/>
      <c r="U7" s="14"/>
    </row>
    <row r="8" spans="1:21" ht="24">
      <c r="A8" s="16"/>
      <c r="B8" s="1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 t="s">
        <v>32</v>
      </c>
      <c r="Q8" s="17" t="s">
        <v>32</v>
      </c>
      <c r="R8" s="16"/>
      <c r="S8" s="17" t="s">
        <v>33</v>
      </c>
      <c r="T8" s="16"/>
      <c r="U8" s="16"/>
    </row>
    <row r="9" spans="1:21" ht="24">
      <c r="A9" s="18"/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8"/>
      <c r="S9" s="19"/>
      <c r="T9" s="18"/>
      <c r="U9" s="18"/>
    </row>
    <row r="10" spans="1:21" ht="24">
      <c r="A10" s="18" t="s">
        <v>34</v>
      </c>
      <c r="B10" s="18"/>
      <c r="C10" s="20">
        <v>65981659</v>
      </c>
      <c r="D10" s="20">
        <v>32355032</v>
      </c>
      <c r="E10" s="20">
        <v>33626627</v>
      </c>
      <c r="F10" s="21"/>
      <c r="G10" s="20">
        <v>63723702</v>
      </c>
      <c r="H10" s="20">
        <v>30706271</v>
      </c>
      <c r="I10" s="20">
        <v>33017431</v>
      </c>
      <c r="J10" s="20"/>
      <c r="K10" s="20">
        <v>2257957</v>
      </c>
      <c r="L10" s="20">
        <v>1648761</v>
      </c>
      <c r="M10" s="20">
        <v>609196</v>
      </c>
      <c r="N10" s="21"/>
      <c r="O10" s="20">
        <v>20523470</v>
      </c>
      <c r="P10" s="20">
        <v>20364332</v>
      </c>
      <c r="Q10" s="20">
        <v>159138</v>
      </c>
      <c r="R10" s="18"/>
      <c r="S10" s="22">
        <v>3.1</v>
      </c>
      <c r="T10" s="18"/>
      <c r="U10" s="18" t="s">
        <v>26</v>
      </c>
    </row>
    <row r="11" spans="1:21" ht="24">
      <c r="A11" s="9" t="s">
        <v>35</v>
      </c>
      <c r="B11" s="9"/>
      <c r="C11" s="23">
        <v>29133829</v>
      </c>
      <c r="D11" s="23">
        <v>14120842</v>
      </c>
      <c r="E11" s="23">
        <v>15012987</v>
      </c>
      <c r="F11" s="24"/>
      <c r="G11" s="23">
        <v>27697065</v>
      </c>
      <c r="H11" s="23">
        <v>13089186</v>
      </c>
      <c r="I11" s="23">
        <v>14607879</v>
      </c>
      <c r="J11" s="23"/>
      <c r="K11" s="23">
        <v>1436764</v>
      </c>
      <c r="L11" s="23">
        <v>1031656</v>
      </c>
      <c r="M11" s="23">
        <v>405108</v>
      </c>
      <c r="N11" s="24"/>
      <c r="O11" s="23">
        <v>9775199</v>
      </c>
      <c r="P11" s="23">
        <v>9685386</v>
      </c>
      <c r="Q11" s="23">
        <v>89813</v>
      </c>
      <c r="R11" s="9"/>
      <c r="S11" s="25">
        <v>2.9</v>
      </c>
      <c r="T11" s="9"/>
      <c r="U11" s="9" t="s">
        <v>36</v>
      </c>
    </row>
    <row r="12" spans="1:21" ht="24">
      <c r="A12" s="9" t="s">
        <v>37</v>
      </c>
      <c r="B12" s="9"/>
      <c r="C12" s="23">
        <v>36847830</v>
      </c>
      <c r="D12" s="23">
        <v>18234190</v>
      </c>
      <c r="E12" s="23">
        <v>18613640</v>
      </c>
      <c r="F12" s="24"/>
      <c r="G12" s="23">
        <v>36026637</v>
      </c>
      <c r="H12" s="23">
        <v>17617085</v>
      </c>
      <c r="I12" s="23">
        <v>18409552</v>
      </c>
      <c r="J12" s="23"/>
      <c r="K12" s="23">
        <v>821193</v>
      </c>
      <c r="L12" s="23">
        <v>617105</v>
      </c>
      <c r="M12" s="23">
        <v>204088</v>
      </c>
      <c r="N12" s="24"/>
      <c r="O12" s="23">
        <v>10748271</v>
      </c>
      <c r="P12" s="23">
        <v>10678946</v>
      </c>
      <c r="Q12" s="23">
        <v>69325</v>
      </c>
      <c r="R12" s="9"/>
      <c r="S12" s="25">
        <v>3.4</v>
      </c>
      <c r="T12" s="9"/>
      <c r="U12" s="9" t="s">
        <v>38</v>
      </c>
    </row>
    <row r="13" spans="1:21" ht="24">
      <c r="A13" s="9"/>
      <c r="B13" s="9"/>
      <c r="C13" s="23"/>
      <c r="D13" s="23"/>
      <c r="E13" s="23"/>
      <c r="F13" s="24"/>
      <c r="G13" s="23"/>
      <c r="H13" s="23"/>
      <c r="I13" s="23"/>
      <c r="J13" s="23"/>
      <c r="K13" s="23"/>
      <c r="L13" s="23"/>
      <c r="M13" s="23"/>
      <c r="N13" s="24"/>
      <c r="O13" s="23"/>
      <c r="P13" s="23"/>
      <c r="Q13" s="23"/>
      <c r="R13" s="9"/>
      <c r="S13" s="25"/>
      <c r="T13" s="9"/>
      <c r="U13" s="9"/>
    </row>
    <row r="14" spans="1:21" ht="24">
      <c r="A14" s="18" t="s">
        <v>3</v>
      </c>
      <c r="B14" s="18"/>
      <c r="C14" s="20">
        <v>8305218</v>
      </c>
      <c r="D14" s="20">
        <v>4032586</v>
      </c>
      <c r="E14" s="20">
        <v>4272632</v>
      </c>
      <c r="F14" s="21"/>
      <c r="G14" s="20">
        <v>7778353</v>
      </c>
      <c r="H14" s="20">
        <v>3636697</v>
      </c>
      <c r="I14" s="20">
        <v>4141656</v>
      </c>
      <c r="J14" s="20"/>
      <c r="K14" s="20">
        <v>526865</v>
      </c>
      <c r="L14" s="20">
        <v>395889</v>
      </c>
      <c r="M14" s="20">
        <v>130975</v>
      </c>
      <c r="N14" s="21"/>
      <c r="O14" s="20">
        <v>2881752</v>
      </c>
      <c r="P14" s="20">
        <v>2869224</v>
      </c>
      <c r="Q14" s="20">
        <v>12528</v>
      </c>
      <c r="R14" s="18"/>
      <c r="S14" s="22">
        <v>2.7</v>
      </c>
      <c r="T14" s="18"/>
      <c r="U14" s="18" t="s">
        <v>39</v>
      </c>
    </row>
    <row r="15" spans="1:21" ht="24">
      <c r="A15" s="9"/>
      <c r="B15" s="9"/>
      <c r="C15" s="23"/>
      <c r="D15" s="23"/>
      <c r="E15" s="23"/>
      <c r="F15" s="24"/>
      <c r="G15" s="23"/>
      <c r="H15" s="23"/>
      <c r="I15" s="23"/>
      <c r="J15" s="23"/>
      <c r="K15" s="23"/>
      <c r="L15" s="23"/>
      <c r="M15" s="23"/>
      <c r="N15" s="24"/>
      <c r="O15" s="23"/>
      <c r="P15" s="23"/>
      <c r="Q15" s="23"/>
      <c r="R15" s="9"/>
      <c r="S15" s="25"/>
      <c r="T15" s="9"/>
      <c r="U15" s="9"/>
    </row>
    <row r="16" spans="1:21" ht="24">
      <c r="A16" s="18" t="s">
        <v>40</v>
      </c>
      <c r="B16" s="18"/>
      <c r="C16" s="20">
        <v>18183308</v>
      </c>
      <c r="D16" s="20">
        <v>8931091</v>
      </c>
      <c r="E16" s="20">
        <v>9252218</v>
      </c>
      <c r="F16" s="21"/>
      <c r="G16" s="20">
        <v>17414375</v>
      </c>
      <c r="H16" s="20">
        <v>8353555</v>
      </c>
      <c r="I16" s="20">
        <v>9060819</v>
      </c>
      <c r="J16" s="20"/>
      <c r="K16" s="20">
        <v>768934</v>
      </c>
      <c r="L16" s="20">
        <v>577535</v>
      </c>
      <c r="M16" s="20">
        <v>191398</v>
      </c>
      <c r="N16" s="21"/>
      <c r="O16" s="20">
        <v>5988011</v>
      </c>
      <c r="P16" s="20">
        <v>5920172</v>
      </c>
      <c r="Q16" s="20">
        <v>67839</v>
      </c>
      <c r="R16" s="18"/>
      <c r="S16" s="22">
        <v>2.9</v>
      </c>
      <c r="T16" s="18"/>
      <c r="U16" s="18" t="s">
        <v>41</v>
      </c>
    </row>
    <row r="17" spans="1:21" ht="24">
      <c r="A17" s="9" t="s">
        <v>35</v>
      </c>
      <c r="B17" s="9"/>
      <c r="C17" s="23">
        <v>8280992</v>
      </c>
      <c r="D17" s="23">
        <v>4026629</v>
      </c>
      <c r="E17" s="23">
        <v>4254363</v>
      </c>
      <c r="F17" s="24"/>
      <c r="G17" s="23">
        <v>7840550</v>
      </c>
      <c r="H17" s="23">
        <v>3699334</v>
      </c>
      <c r="I17" s="23">
        <v>4141216</v>
      </c>
      <c r="J17" s="23"/>
      <c r="K17" s="23">
        <v>440442</v>
      </c>
      <c r="L17" s="23">
        <v>327295</v>
      </c>
      <c r="M17" s="23">
        <v>113147</v>
      </c>
      <c r="N17" s="24"/>
      <c r="O17" s="23">
        <v>2908111</v>
      </c>
      <c r="P17" s="23">
        <v>2864829</v>
      </c>
      <c r="Q17" s="23">
        <v>43282</v>
      </c>
      <c r="R17" s="9"/>
      <c r="S17" s="25">
        <v>2.7</v>
      </c>
      <c r="T17" s="9"/>
      <c r="U17" s="9" t="s">
        <v>36</v>
      </c>
    </row>
    <row r="18" spans="1:21" ht="24">
      <c r="A18" s="9" t="s">
        <v>37</v>
      </c>
      <c r="B18" s="9"/>
      <c r="C18" s="23">
        <v>9902316</v>
      </c>
      <c r="D18" s="23">
        <v>4904461</v>
      </c>
      <c r="E18" s="23">
        <v>4997855</v>
      </c>
      <c r="F18" s="24"/>
      <c r="G18" s="23">
        <v>9573825</v>
      </c>
      <c r="H18" s="23">
        <v>4654221</v>
      </c>
      <c r="I18" s="23">
        <v>4919604</v>
      </c>
      <c r="J18" s="23"/>
      <c r="K18" s="23">
        <v>328491</v>
      </c>
      <c r="L18" s="23">
        <v>250240</v>
      </c>
      <c r="M18" s="23">
        <v>78251</v>
      </c>
      <c r="N18" s="24"/>
      <c r="O18" s="23">
        <v>3079900</v>
      </c>
      <c r="P18" s="23">
        <v>3055343</v>
      </c>
      <c r="Q18" s="23">
        <v>24557</v>
      </c>
      <c r="R18" s="9"/>
      <c r="S18" s="25">
        <v>3.1</v>
      </c>
      <c r="T18" s="9"/>
      <c r="U18" s="9" t="s">
        <v>38</v>
      </c>
    </row>
    <row r="19" spans="1:21" ht="24">
      <c r="A19" s="9"/>
      <c r="B19" s="9"/>
      <c r="C19" s="23"/>
      <c r="D19" s="23"/>
      <c r="E19" s="23"/>
      <c r="F19" s="24"/>
      <c r="G19" s="23"/>
      <c r="H19" s="23"/>
      <c r="I19" s="23"/>
      <c r="J19" s="23"/>
      <c r="K19" s="23"/>
      <c r="L19" s="23"/>
      <c r="M19" s="23"/>
      <c r="N19" s="24"/>
      <c r="O19" s="23"/>
      <c r="P19" s="23"/>
      <c r="Q19" s="23"/>
      <c r="R19" s="9"/>
      <c r="S19" s="25"/>
      <c r="T19" s="9"/>
      <c r="U19" s="9"/>
    </row>
    <row r="20" spans="1:21" ht="24">
      <c r="A20" s="9" t="s">
        <v>42</v>
      </c>
      <c r="B20" s="9"/>
      <c r="C20" s="23">
        <v>1828694</v>
      </c>
      <c r="D20" s="23">
        <v>895120</v>
      </c>
      <c r="E20" s="23">
        <v>933574</v>
      </c>
      <c r="F20" s="24"/>
      <c r="G20" s="23">
        <v>1811317</v>
      </c>
      <c r="H20" s="23">
        <v>881105</v>
      </c>
      <c r="I20" s="23">
        <v>930213</v>
      </c>
      <c r="J20" s="23"/>
      <c r="K20" s="23">
        <v>17377</v>
      </c>
      <c r="L20" s="23">
        <v>14015</v>
      </c>
      <c r="M20" s="23">
        <v>3362</v>
      </c>
      <c r="N20" s="24"/>
      <c r="O20" s="23">
        <v>646407</v>
      </c>
      <c r="P20" s="23">
        <v>645227</v>
      </c>
      <c r="Q20" s="23">
        <v>1180</v>
      </c>
      <c r="R20" s="9"/>
      <c r="S20" s="25">
        <v>2.8</v>
      </c>
      <c r="T20" s="9"/>
      <c r="U20" s="9" t="s">
        <v>43</v>
      </c>
    </row>
    <row r="21" spans="1:21" ht="24">
      <c r="A21" s="9" t="s">
        <v>35</v>
      </c>
      <c r="B21" s="9"/>
      <c r="C21" s="23">
        <v>1082994</v>
      </c>
      <c r="D21" s="23">
        <v>527487</v>
      </c>
      <c r="E21" s="23">
        <v>555506</v>
      </c>
      <c r="F21" s="24"/>
      <c r="G21" s="23">
        <v>1070167</v>
      </c>
      <c r="H21" s="23">
        <v>516740</v>
      </c>
      <c r="I21" s="23">
        <v>553428</v>
      </c>
      <c r="J21" s="23"/>
      <c r="K21" s="23">
        <v>12826</v>
      </c>
      <c r="L21" s="23">
        <v>10748</v>
      </c>
      <c r="M21" s="23">
        <v>2079</v>
      </c>
      <c r="N21" s="24"/>
      <c r="O21" s="23">
        <v>386098</v>
      </c>
      <c r="P21" s="23">
        <v>385482</v>
      </c>
      <c r="Q21" s="23">
        <v>616</v>
      </c>
      <c r="R21" s="9"/>
      <c r="S21" s="25">
        <v>2.8</v>
      </c>
      <c r="T21" s="9"/>
      <c r="U21" s="9" t="s">
        <v>36</v>
      </c>
    </row>
    <row r="22" spans="1:21" ht="24">
      <c r="A22" s="9" t="s">
        <v>37</v>
      </c>
      <c r="B22" s="9"/>
      <c r="C22" s="23">
        <v>745701</v>
      </c>
      <c r="D22" s="23">
        <v>367632</v>
      </c>
      <c r="E22" s="23">
        <v>378068</v>
      </c>
      <c r="F22" s="24"/>
      <c r="G22" s="23">
        <v>741150</v>
      </c>
      <c r="H22" s="23">
        <v>364365</v>
      </c>
      <c r="I22" s="23">
        <v>376785</v>
      </c>
      <c r="J22" s="23"/>
      <c r="K22" s="23">
        <v>4551</v>
      </c>
      <c r="L22" s="23">
        <v>3268</v>
      </c>
      <c r="M22" s="23">
        <v>1283</v>
      </c>
      <c r="N22" s="24"/>
      <c r="O22" s="23">
        <v>260308</v>
      </c>
      <c r="P22" s="23">
        <v>259744</v>
      </c>
      <c r="Q22" s="23">
        <v>564</v>
      </c>
      <c r="R22" s="9"/>
      <c r="S22" s="25">
        <v>2.9</v>
      </c>
      <c r="T22" s="9"/>
      <c r="U22" s="9" t="s">
        <v>38</v>
      </c>
    </row>
    <row r="23" spans="1:21" ht="24">
      <c r="A23" s="9"/>
      <c r="B23" s="9"/>
      <c r="C23" s="23"/>
      <c r="D23" s="23"/>
      <c r="E23" s="23"/>
      <c r="F23" s="24"/>
      <c r="G23" s="23"/>
      <c r="H23" s="23"/>
      <c r="I23" s="23"/>
      <c r="J23" s="23"/>
      <c r="K23" s="23"/>
      <c r="L23" s="23"/>
      <c r="M23" s="23"/>
      <c r="N23" s="24"/>
      <c r="O23" s="23"/>
      <c r="P23" s="23"/>
      <c r="Q23" s="23"/>
      <c r="R23" s="9"/>
      <c r="S23" s="25"/>
      <c r="T23" s="9"/>
      <c r="U23" s="9"/>
    </row>
    <row r="24" spans="1:21" ht="24">
      <c r="A24" s="9" t="s">
        <v>44</v>
      </c>
      <c r="B24" s="9"/>
      <c r="C24" s="23">
        <v>1334083</v>
      </c>
      <c r="D24" s="23">
        <v>640630</v>
      </c>
      <c r="E24" s="23">
        <v>693452</v>
      </c>
      <c r="F24" s="24"/>
      <c r="G24" s="23">
        <v>1164402</v>
      </c>
      <c r="H24" s="23">
        <v>479718</v>
      </c>
      <c r="I24" s="23">
        <v>684684</v>
      </c>
      <c r="J24" s="23"/>
      <c r="K24" s="23">
        <v>169680</v>
      </c>
      <c r="L24" s="23">
        <v>160912</v>
      </c>
      <c r="M24" s="23">
        <v>8768</v>
      </c>
      <c r="N24" s="24"/>
      <c r="O24" s="23">
        <v>473689</v>
      </c>
      <c r="P24" s="23">
        <v>433337</v>
      </c>
      <c r="Q24" s="23">
        <v>40352</v>
      </c>
      <c r="R24" s="9"/>
      <c r="S24" s="25">
        <v>2.7</v>
      </c>
      <c r="T24" s="9"/>
      <c r="U24" s="9" t="s">
        <v>45</v>
      </c>
    </row>
    <row r="25" spans="1:21" ht="24">
      <c r="A25" s="9" t="s">
        <v>35</v>
      </c>
      <c r="B25" s="9"/>
      <c r="C25" s="23">
        <v>797739</v>
      </c>
      <c r="D25" s="23">
        <v>383826</v>
      </c>
      <c r="E25" s="23">
        <v>413913</v>
      </c>
      <c r="F25" s="24"/>
      <c r="G25" s="23">
        <v>671399</v>
      </c>
      <c r="H25" s="23">
        <v>262388</v>
      </c>
      <c r="I25" s="23">
        <v>409011</v>
      </c>
      <c r="J25" s="23"/>
      <c r="K25" s="23">
        <v>126340</v>
      </c>
      <c r="L25" s="23">
        <v>121437</v>
      </c>
      <c r="M25" s="23">
        <v>4903</v>
      </c>
      <c r="N25" s="24"/>
      <c r="O25" s="23">
        <v>292992</v>
      </c>
      <c r="P25" s="23">
        <v>260808</v>
      </c>
      <c r="Q25" s="23">
        <v>32184</v>
      </c>
      <c r="R25" s="9"/>
      <c r="S25" s="25">
        <v>2.6</v>
      </c>
      <c r="T25" s="9"/>
      <c r="U25" s="9" t="s">
        <v>36</v>
      </c>
    </row>
    <row r="26" spans="1:21" ht="24">
      <c r="A26" s="9" t="s">
        <v>37</v>
      </c>
      <c r="B26" s="9"/>
      <c r="C26" s="23">
        <v>536344</v>
      </c>
      <c r="D26" s="23">
        <v>256805</v>
      </c>
      <c r="E26" s="23">
        <v>279539</v>
      </c>
      <c r="F26" s="24"/>
      <c r="G26" s="23">
        <v>493004</v>
      </c>
      <c r="H26" s="23">
        <v>217330</v>
      </c>
      <c r="I26" s="23">
        <v>275673</v>
      </c>
      <c r="J26" s="23"/>
      <c r="K26" s="23">
        <v>43340</v>
      </c>
      <c r="L26" s="23">
        <v>39475</v>
      </c>
      <c r="M26" s="23">
        <v>3865</v>
      </c>
      <c r="N26" s="24"/>
      <c r="O26" s="23">
        <v>180697</v>
      </c>
      <c r="P26" s="23">
        <v>172529</v>
      </c>
      <c r="Q26" s="23">
        <v>8168</v>
      </c>
      <c r="R26" s="9"/>
      <c r="S26" s="25">
        <v>2.9</v>
      </c>
      <c r="T26" s="9"/>
      <c r="U26" s="9" t="s">
        <v>38</v>
      </c>
    </row>
    <row r="27" spans="1:21" ht="24">
      <c r="A27" s="9"/>
      <c r="B27" s="9"/>
      <c r="C27" s="23"/>
      <c r="D27" s="23"/>
      <c r="E27" s="23"/>
      <c r="F27" s="24"/>
      <c r="G27" s="23"/>
      <c r="H27" s="23"/>
      <c r="I27" s="23"/>
      <c r="J27" s="23"/>
      <c r="K27" s="23"/>
      <c r="L27" s="23"/>
      <c r="M27" s="23"/>
      <c r="N27" s="24"/>
      <c r="O27" s="23"/>
      <c r="P27" s="23"/>
      <c r="Q27" s="23"/>
      <c r="R27" s="9"/>
      <c r="S27" s="25"/>
      <c r="T27" s="9"/>
      <c r="U27" s="9"/>
    </row>
    <row r="28" spans="1:21" ht="24">
      <c r="A28" s="9" t="s">
        <v>46</v>
      </c>
      <c r="B28" s="9"/>
      <c r="C28" s="23">
        <v>1327147</v>
      </c>
      <c r="D28" s="23">
        <v>643586</v>
      </c>
      <c r="E28" s="23">
        <v>683560</v>
      </c>
      <c r="F28" s="24"/>
      <c r="G28" s="23">
        <v>1267312</v>
      </c>
      <c r="H28" s="23">
        <v>608550</v>
      </c>
      <c r="I28" s="23">
        <v>658763</v>
      </c>
      <c r="J28" s="23"/>
      <c r="K28" s="23">
        <v>59834</v>
      </c>
      <c r="L28" s="23">
        <v>35037</v>
      </c>
      <c r="M28" s="23">
        <v>24798</v>
      </c>
      <c r="N28" s="24"/>
      <c r="O28" s="23">
        <v>519047</v>
      </c>
      <c r="P28" s="23">
        <v>516940</v>
      </c>
      <c r="Q28" s="23">
        <v>2107</v>
      </c>
      <c r="R28" s="9"/>
      <c r="S28" s="25">
        <v>2.5</v>
      </c>
      <c r="T28" s="9"/>
      <c r="U28" s="9" t="s">
        <v>47</v>
      </c>
    </row>
    <row r="29" spans="1:21" ht="24">
      <c r="A29" s="9" t="s">
        <v>35</v>
      </c>
      <c r="B29" s="9"/>
      <c r="C29" s="23">
        <v>757174</v>
      </c>
      <c r="D29" s="23">
        <v>358679</v>
      </c>
      <c r="E29" s="23">
        <v>398496</v>
      </c>
      <c r="F29" s="24"/>
      <c r="G29" s="23">
        <v>713332</v>
      </c>
      <c r="H29" s="23">
        <v>335469</v>
      </c>
      <c r="I29" s="23">
        <v>377864</v>
      </c>
      <c r="J29" s="23"/>
      <c r="K29" s="23">
        <v>43842</v>
      </c>
      <c r="L29" s="23">
        <v>23210</v>
      </c>
      <c r="M29" s="23">
        <v>20632</v>
      </c>
      <c r="N29" s="24"/>
      <c r="O29" s="23">
        <v>313182</v>
      </c>
      <c r="P29" s="23">
        <v>312190</v>
      </c>
      <c r="Q29" s="23">
        <v>992</v>
      </c>
      <c r="R29" s="9"/>
      <c r="S29" s="25">
        <v>2.2999999999999998</v>
      </c>
      <c r="T29" s="9"/>
      <c r="U29" s="9" t="s">
        <v>36</v>
      </c>
    </row>
    <row r="30" spans="1:21" ht="24">
      <c r="A30" s="9" t="s">
        <v>37</v>
      </c>
      <c r="B30" s="9"/>
      <c r="C30" s="23">
        <v>569972</v>
      </c>
      <c r="D30" s="23">
        <v>284908</v>
      </c>
      <c r="E30" s="23">
        <v>285065</v>
      </c>
      <c r="F30" s="24"/>
      <c r="G30" s="23">
        <v>553980</v>
      </c>
      <c r="H30" s="23">
        <v>273081</v>
      </c>
      <c r="I30" s="23">
        <v>280899</v>
      </c>
      <c r="J30" s="23"/>
      <c r="K30" s="23">
        <v>15992</v>
      </c>
      <c r="L30" s="23">
        <v>11827</v>
      </c>
      <c r="M30" s="23">
        <v>4166</v>
      </c>
      <c r="N30" s="24"/>
      <c r="O30" s="23">
        <v>205864</v>
      </c>
      <c r="P30" s="23">
        <v>204749</v>
      </c>
      <c r="Q30" s="23">
        <v>1115</v>
      </c>
      <c r="R30" s="9"/>
      <c r="S30" s="25">
        <v>2.7</v>
      </c>
      <c r="T30" s="9"/>
      <c r="U30" s="9" t="s">
        <v>38</v>
      </c>
    </row>
    <row r="31" spans="1:21" ht="24">
      <c r="A31" s="9"/>
      <c r="B31" s="9"/>
      <c r="C31" s="23"/>
      <c r="D31" s="23"/>
      <c r="E31" s="23"/>
      <c r="F31" s="24"/>
      <c r="G31" s="23"/>
      <c r="H31" s="23"/>
      <c r="I31" s="23"/>
      <c r="J31" s="23"/>
      <c r="K31" s="23"/>
      <c r="L31" s="23"/>
      <c r="M31" s="23"/>
      <c r="N31" s="24"/>
      <c r="O31" s="23"/>
      <c r="P31" s="23"/>
      <c r="Q31" s="23"/>
      <c r="R31" s="9"/>
      <c r="S31" s="25"/>
      <c r="T31" s="9"/>
      <c r="U31" s="9"/>
    </row>
    <row r="32" spans="1:21" ht="24">
      <c r="A32" s="9" t="s">
        <v>48</v>
      </c>
      <c r="B32" s="9"/>
      <c r="C32" s="23">
        <v>870671</v>
      </c>
      <c r="D32" s="23">
        <v>422491</v>
      </c>
      <c r="E32" s="23">
        <v>448180</v>
      </c>
      <c r="F32" s="24"/>
      <c r="G32" s="23">
        <v>833158</v>
      </c>
      <c r="H32" s="23">
        <v>394773</v>
      </c>
      <c r="I32" s="23">
        <v>438385</v>
      </c>
      <c r="J32" s="23"/>
      <c r="K32" s="23">
        <v>37513</v>
      </c>
      <c r="L32" s="23">
        <v>27718</v>
      </c>
      <c r="M32" s="23">
        <v>9795</v>
      </c>
      <c r="N32" s="24"/>
      <c r="O32" s="23">
        <v>307760</v>
      </c>
      <c r="P32" s="23">
        <v>305323</v>
      </c>
      <c r="Q32" s="23">
        <v>2437</v>
      </c>
      <c r="R32" s="9"/>
      <c r="S32" s="25">
        <v>2.7</v>
      </c>
      <c r="T32" s="9"/>
      <c r="U32" s="9" t="s">
        <v>49</v>
      </c>
    </row>
    <row r="33" spans="1:21" ht="24">
      <c r="A33" s="9" t="s">
        <v>35</v>
      </c>
      <c r="B33" s="9"/>
      <c r="C33" s="23">
        <v>365736</v>
      </c>
      <c r="D33" s="23">
        <v>173280</v>
      </c>
      <c r="E33" s="23">
        <v>192456</v>
      </c>
      <c r="F33" s="24"/>
      <c r="G33" s="23">
        <v>352211</v>
      </c>
      <c r="H33" s="23">
        <v>163485</v>
      </c>
      <c r="I33" s="23">
        <v>188726</v>
      </c>
      <c r="J33" s="23"/>
      <c r="K33" s="23">
        <v>13525</v>
      </c>
      <c r="L33" s="23">
        <v>9795</v>
      </c>
      <c r="M33" s="23">
        <v>3730</v>
      </c>
      <c r="N33" s="24"/>
      <c r="O33" s="23">
        <v>134802</v>
      </c>
      <c r="P33" s="23">
        <v>133451</v>
      </c>
      <c r="Q33" s="23">
        <v>1351</v>
      </c>
      <c r="R33" s="9"/>
      <c r="S33" s="25">
        <v>2.6</v>
      </c>
      <c r="T33" s="9"/>
      <c r="U33" s="9" t="s">
        <v>36</v>
      </c>
    </row>
    <row r="34" spans="1:21" ht="24">
      <c r="A34" s="9" t="s">
        <v>37</v>
      </c>
      <c r="B34" s="9"/>
      <c r="C34" s="23">
        <v>504935</v>
      </c>
      <c r="D34" s="23">
        <v>249211</v>
      </c>
      <c r="E34" s="23">
        <v>255724</v>
      </c>
      <c r="F34" s="24"/>
      <c r="G34" s="23">
        <v>480947</v>
      </c>
      <c r="H34" s="23">
        <v>231287</v>
      </c>
      <c r="I34" s="23">
        <v>249660</v>
      </c>
      <c r="J34" s="23"/>
      <c r="K34" s="23">
        <v>23988</v>
      </c>
      <c r="L34" s="23">
        <v>17923</v>
      </c>
      <c r="M34" s="23">
        <v>6065</v>
      </c>
      <c r="N34" s="24"/>
      <c r="O34" s="23">
        <v>172958</v>
      </c>
      <c r="P34" s="23">
        <v>171872</v>
      </c>
      <c r="Q34" s="23">
        <v>1086</v>
      </c>
      <c r="R34" s="9"/>
      <c r="S34" s="25">
        <v>2.8</v>
      </c>
      <c r="T34" s="9"/>
      <c r="U34" s="9" t="s">
        <v>38</v>
      </c>
    </row>
    <row r="35" spans="1:21" ht="24">
      <c r="A35" s="9"/>
      <c r="B35" s="9"/>
      <c r="C35" s="23"/>
      <c r="D35" s="23"/>
      <c r="E35" s="23"/>
      <c r="F35" s="24"/>
      <c r="G35" s="23"/>
      <c r="H35" s="23"/>
      <c r="I35" s="23"/>
      <c r="J35" s="23"/>
      <c r="K35" s="23"/>
      <c r="L35" s="23"/>
      <c r="M35" s="23"/>
      <c r="N35" s="24"/>
      <c r="O35" s="23"/>
      <c r="P35" s="23"/>
      <c r="Q35" s="23"/>
      <c r="R35" s="9"/>
      <c r="S35" s="25"/>
      <c r="T35" s="9"/>
      <c r="U35" s="9"/>
    </row>
    <row r="36" spans="1:21" ht="24">
      <c r="A36" s="9" t="s">
        <v>50</v>
      </c>
      <c r="B36" s="9"/>
      <c r="C36" s="23">
        <v>254292</v>
      </c>
      <c r="D36" s="23">
        <v>121606</v>
      </c>
      <c r="E36" s="23">
        <v>132686</v>
      </c>
      <c r="F36" s="24"/>
      <c r="G36" s="23">
        <v>245899</v>
      </c>
      <c r="H36" s="23">
        <v>115438</v>
      </c>
      <c r="I36" s="23">
        <v>130461</v>
      </c>
      <c r="J36" s="23"/>
      <c r="K36" s="23">
        <v>8393</v>
      </c>
      <c r="L36" s="23">
        <v>6168</v>
      </c>
      <c r="M36" s="23">
        <v>2224</v>
      </c>
      <c r="N36" s="24"/>
      <c r="O36" s="23">
        <v>76265</v>
      </c>
      <c r="P36" s="23">
        <v>75842</v>
      </c>
      <c r="Q36" s="23">
        <v>423</v>
      </c>
      <c r="R36" s="9"/>
      <c r="S36" s="25">
        <v>3.2</v>
      </c>
      <c r="T36" s="9"/>
      <c r="U36" s="9" t="s">
        <v>51</v>
      </c>
    </row>
    <row r="37" spans="1:21" ht="24">
      <c r="A37" s="9" t="s">
        <v>35</v>
      </c>
      <c r="B37" s="9"/>
      <c r="C37" s="23">
        <v>109207</v>
      </c>
      <c r="D37" s="23">
        <v>51540</v>
      </c>
      <c r="E37" s="23">
        <v>57667</v>
      </c>
      <c r="F37" s="24"/>
      <c r="G37" s="23">
        <v>104699</v>
      </c>
      <c r="H37" s="23">
        <v>48144</v>
      </c>
      <c r="I37" s="23">
        <v>56554</v>
      </c>
      <c r="J37" s="23"/>
      <c r="K37" s="23">
        <v>4509</v>
      </c>
      <c r="L37" s="23">
        <v>3396</v>
      </c>
      <c r="M37" s="23">
        <v>1113</v>
      </c>
      <c r="N37" s="24"/>
      <c r="O37" s="23">
        <v>33011</v>
      </c>
      <c r="P37" s="23">
        <v>32843</v>
      </c>
      <c r="Q37" s="23">
        <v>168</v>
      </c>
      <c r="R37" s="9"/>
      <c r="S37" s="25">
        <v>3.2</v>
      </c>
      <c r="T37" s="9"/>
      <c r="U37" s="9" t="s">
        <v>36</v>
      </c>
    </row>
    <row r="38" spans="1:21" ht="24">
      <c r="A38" s="9" t="s">
        <v>37</v>
      </c>
      <c r="B38" s="9"/>
      <c r="C38" s="23">
        <v>145085</v>
      </c>
      <c r="D38" s="23">
        <v>70066</v>
      </c>
      <c r="E38" s="23">
        <v>75018</v>
      </c>
      <c r="F38" s="24"/>
      <c r="G38" s="23">
        <v>141200</v>
      </c>
      <c r="H38" s="23">
        <v>67294</v>
      </c>
      <c r="I38" s="23">
        <v>73907</v>
      </c>
      <c r="J38" s="23"/>
      <c r="K38" s="23">
        <v>3884</v>
      </c>
      <c r="L38" s="23">
        <v>2773</v>
      </c>
      <c r="M38" s="23">
        <v>1112</v>
      </c>
      <c r="N38" s="24"/>
      <c r="O38" s="23">
        <v>43254</v>
      </c>
      <c r="P38" s="23">
        <v>42999</v>
      </c>
      <c r="Q38" s="23">
        <v>255</v>
      </c>
      <c r="R38" s="9"/>
      <c r="S38" s="25">
        <v>3.3</v>
      </c>
      <c r="T38" s="9"/>
      <c r="U38" s="9" t="s">
        <v>38</v>
      </c>
    </row>
    <row r="39" spans="1:21" ht="24">
      <c r="A39" s="9"/>
      <c r="B39" s="9"/>
      <c r="C39" s="23"/>
      <c r="D39" s="23"/>
      <c r="E39" s="23"/>
      <c r="F39" s="24"/>
      <c r="G39" s="23"/>
      <c r="H39" s="23"/>
      <c r="I39" s="23"/>
      <c r="J39" s="23"/>
      <c r="K39" s="23"/>
      <c r="L39" s="23"/>
      <c r="M39" s="23"/>
      <c r="N39" s="24"/>
      <c r="O39" s="23"/>
      <c r="P39" s="23"/>
      <c r="Q39" s="23"/>
      <c r="R39" s="9"/>
      <c r="S39" s="25"/>
      <c r="T39" s="9"/>
      <c r="U39" s="9"/>
    </row>
    <row r="40" spans="1:21" ht="24">
      <c r="A40" s="9" t="s">
        <v>52</v>
      </c>
      <c r="B40" s="9"/>
      <c r="C40" s="23">
        <v>769925</v>
      </c>
      <c r="D40" s="23">
        <v>385625</v>
      </c>
      <c r="E40" s="23">
        <v>384300</v>
      </c>
      <c r="F40" s="24"/>
      <c r="G40" s="23">
        <v>732770</v>
      </c>
      <c r="H40" s="23">
        <v>354346</v>
      </c>
      <c r="I40" s="23">
        <v>378424</v>
      </c>
      <c r="J40" s="23"/>
      <c r="K40" s="23">
        <v>37154</v>
      </c>
      <c r="L40" s="23">
        <v>31278</v>
      </c>
      <c r="M40" s="23">
        <v>5876</v>
      </c>
      <c r="N40" s="24"/>
      <c r="O40" s="23">
        <v>234991</v>
      </c>
      <c r="P40" s="23">
        <v>233373</v>
      </c>
      <c r="Q40" s="23">
        <v>1618</v>
      </c>
      <c r="R40" s="9"/>
      <c r="S40" s="25">
        <v>3.1</v>
      </c>
      <c r="T40" s="9"/>
      <c r="U40" s="9" t="s">
        <v>53</v>
      </c>
    </row>
    <row r="41" spans="1:21" ht="24">
      <c r="A41" s="9" t="s">
        <v>35</v>
      </c>
      <c r="B41" s="9"/>
      <c r="C41" s="23">
        <v>235827</v>
      </c>
      <c r="D41" s="23">
        <v>118964</v>
      </c>
      <c r="E41" s="23">
        <v>116863</v>
      </c>
      <c r="F41" s="24"/>
      <c r="G41" s="23">
        <v>217516</v>
      </c>
      <c r="H41" s="23">
        <v>101926</v>
      </c>
      <c r="I41" s="23">
        <v>115590</v>
      </c>
      <c r="J41" s="23"/>
      <c r="K41" s="23">
        <v>18311</v>
      </c>
      <c r="L41" s="23">
        <v>17038</v>
      </c>
      <c r="M41" s="23">
        <v>1273</v>
      </c>
      <c r="N41" s="24"/>
      <c r="O41" s="23">
        <v>73467</v>
      </c>
      <c r="P41" s="23">
        <v>73081</v>
      </c>
      <c r="Q41" s="23">
        <v>386</v>
      </c>
      <c r="R41" s="9"/>
      <c r="S41" s="25">
        <v>3</v>
      </c>
      <c r="T41" s="9"/>
      <c r="U41" s="9" t="s">
        <v>36</v>
      </c>
    </row>
    <row r="42" spans="1:21" ht="24">
      <c r="A42" s="9" t="s">
        <v>37</v>
      </c>
      <c r="B42" s="9"/>
      <c r="C42" s="23">
        <v>534097</v>
      </c>
      <c r="D42" s="23">
        <v>266660</v>
      </c>
      <c r="E42" s="23">
        <v>267437</v>
      </c>
      <c r="F42" s="24"/>
      <c r="G42" s="23">
        <v>515254</v>
      </c>
      <c r="H42" s="23">
        <v>252420</v>
      </c>
      <c r="I42" s="23">
        <v>262834</v>
      </c>
      <c r="J42" s="23"/>
      <c r="K42" s="23">
        <v>18843</v>
      </c>
      <c r="L42" s="23">
        <v>14240</v>
      </c>
      <c r="M42" s="23">
        <v>4603</v>
      </c>
      <c r="N42" s="24"/>
      <c r="O42" s="23">
        <v>161524</v>
      </c>
      <c r="P42" s="23">
        <v>160292</v>
      </c>
      <c r="Q42" s="23">
        <v>1232</v>
      </c>
      <c r="R42" s="9"/>
      <c r="S42" s="25">
        <v>3.2</v>
      </c>
      <c r="T42" s="9"/>
      <c r="U42" s="9" t="s">
        <v>38</v>
      </c>
    </row>
    <row r="43" spans="1:21" ht="2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26"/>
    </row>
    <row r="44" spans="1:21" ht="2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26"/>
    </row>
    <row r="45" spans="1:21" ht="24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26"/>
    </row>
    <row r="46" spans="1:21" ht="24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26"/>
    </row>
    <row r="47" spans="1:21" ht="24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26"/>
    </row>
    <row r="48" spans="1:21" ht="24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26"/>
    </row>
    <row r="49" spans="1:21" ht="32.25">
      <c r="A49" s="5" t="s">
        <v>54</v>
      </c>
      <c r="B49" s="6"/>
      <c r="C49" s="6"/>
      <c r="D49" s="6"/>
      <c r="E49" s="6"/>
      <c r="F49" s="6"/>
      <c r="G49" s="6"/>
      <c r="H49" s="6"/>
      <c r="I49" s="7"/>
      <c r="J49" s="7"/>
      <c r="K49" s="8"/>
      <c r="L49" s="8"/>
      <c r="M49" s="8"/>
      <c r="N49" s="8"/>
      <c r="O49" s="8"/>
      <c r="P49" s="8"/>
      <c r="Q49" s="8"/>
      <c r="R49" s="8"/>
      <c r="S49" s="8"/>
      <c r="T49" s="8"/>
      <c r="U49" s="26"/>
    </row>
    <row r="50" spans="1:21" ht="32.25">
      <c r="A50" s="5" t="s">
        <v>55</v>
      </c>
      <c r="B50" s="6"/>
      <c r="C50" s="6"/>
      <c r="D50" s="6"/>
      <c r="E50" s="6"/>
      <c r="F50" s="6"/>
      <c r="G50" s="6"/>
      <c r="H50" s="6"/>
      <c r="I50" s="7"/>
      <c r="J50" s="7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 spans="1:21" ht="24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 ht="24">
      <c r="A52" s="10"/>
      <c r="B52" s="10"/>
      <c r="C52" s="49" t="s">
        <v>9</v>
      </c>
      <c r="D52" s="49"/>
      <c r="E52" s="49"/>
      <c r="F52" s="10"/>
      <c r="G52" s="49" t="s">
        <v>10</v>
      </c>
      <c r="H52" s="49"/>
      <c r="I52" s="49"/>
      <c r="J52" s="11"/>
      <c r="K52" s="49" t="s">
        <v>11</v>
      </c>
      <c r="L52" s="49"/>
      <c r="M52" s="49"/>
      <c r="N52" s="10"/>
      <c r="O52" s="49" t="s">
        <v>12</v>
      </c>
      <c r="P52" s="49"/>
      <c r="Q52" s="49"/>
      <c r="R52" s="10"/>
      <c r="S52" s="12" t="s">
        <v>6</v>
      </c>
      <c r="T52" s="10"/>
      <c r="U52" s="10"/>
    </row>
    <row r="53" spans="1:21" ht="24">
      <c r="A53" s="13" t="s">
        <v>4</v>
      </c>
      <c r="B53" s="13"/>
      <c r="C53" s="50" t="s">
        <v>13</v>
      </c>
      <c r="D53" s="50"/>
      <c r="E53" s="50"/>
      <c r="F53" s="14"/>
      <c r="G53" s="50" t="s">
        <v>14</v>
      </c>
      <c r="H53" s="50"/>
      <c r="I53" s="50"/>
      <c r="J53" s="13"/>
      <c r="K53" s="50" t="s">
        <v>15</v>
      </c>
      <c r="L53" s="50"/>
      <c r="M53" s="50"/>
      <c r="N53" s="14"/>
      <c r="O53" s="50" t="s">
        <v>16</v>
      </c>
      <c r="P53" s="50"/>
      <c r="Q53" s="50"/>
      <c r="R53" s="14"/>
      <c r="S53" s="15" t="s">
        <v>17</v>
      </c>
      <c r="T53" s="14"/>
      <c r="U53" s="13" t="s">
        <v>18</v>
      </c>
    </row>
    <row r="54" spans="1:21" ht="24">
      <c r="A54" s="13" t="s">
        <v>19</v>
      </c>
      <c r="B54" s="13"/>
      <c r="C54" s="15" t="s">
        <v>20</v>
      </c>
      <c r="D54" s="15" t="s">
        <v>21</v>
      </c>
      <c r="E54" s="15" t="s">
        <v>22</v>
      </c>
      <c r="F54" s="15"/>
      <c r="G54" s="15" t="s">
        <v>20</v>
      </c>
      <c r="H54" s="15" t="s">
        <v>21</v>
      </c>
      <c r="I54" s="15" t="s">
        <v>22</v>
      </c>
      <c r="J54" s="15"/>
      <c r="K54" s="15" t="s">
        <v>20</v>
      </c>
      <c r="L54" s="15" t="s">
        <v>21</v>
      </c>
      <c r="M54" s="15" t="s">
        <v>22</v>
      </c>
      <c r="N54" s="15"/>
      <c r="O54" s="15" t="s">
        <v>20</v>
      </c>
      <c r="P54" s="15" t="s">
        <v>23</v>
      </c>
      <c r="Q54" s="15" t="s">
        <v>24</v>
      </c>
      <c r="R54" s="14"/>
      <c r="S54" s="15" t="s">
        <v>23</v>
      </c>
      <c r="T54" s="14"/>
      <c r="U54" s="13" t="s">
        <v>25</v>
      </c>
    </row>
    <row r="55" spans="1:21" ht="24">
      <c r="A55" s="14"/>
      <c r="B55" s="14"/>
      <c r="C55" s="15" t="s">
        <v>26</v>
      </c>
      <c r="D55" s="15" t="s">
        <v>27</v>
      </c>
      <c r="E55" s="15" t="s">
        <v>28</v>
      </c>
      <c r="F55" s="15"/>
      <c r="G55" s="15" t="s">
        <v>26</v>
      </c>
      <c r="H55" s="15" t="s">
        <v>27</v>
      </c>
      <c r="I55" s="15" t="s">
        <v>28</v>
      </c>
      <c r="J55" s="15"/>
      <c r="K55" s="15" t="s">
        <v>26</v>
      </c>
      <c r="L55" s="15" t="s">
        <v>27</v>
      </c>
      <c r="M55" s="15" t="s">
        <v>28</v>
      </c>
      <c r="N55" s="15"/>
      <c r="O55" s="15" t="s">
        <v>26</v>
      </c>
      <c r="P55" s="15" t="s">
        <v>29</v>
      </c>
      <c r="Q55" s="15" t="s">
        <v>30</v>
      </c>
      <c r="R55" s="14"/>
      <c r="S55" s="15" t="s">
        <v>31</v>
      </c>
      <c r="T55" s="14"/>
      <c r="U55" s="14"/>
    </row>
    <row r="56" spans="1:21" ht="24">
      <c r="A56" s="16"/>
      <c r="B56" s="16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 t="s">
        <v>32</v>
      </c>
      <c r="Q56" s="17" t="s">
        <v>32</v>
      </c>
      <c r="R56" s="16"/>
      <c r="S56" s="17" t="s">
        <v>33</v>
      </c>
      <c r="T56" s="16"/>
      <c r="U56" s="16"/>
    </row>
    <row r="57" spans="1:21" ht="24">
      <c r="A57" s="18"/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8"/>
      <c r="S57" s="19"/>
      <c r="T57" s="18"/>
      <c r="U57" s="18"/>
    </row>
    <row r="58" spans="1:21" ht="24">
      <c r="A58" s="9" t="s">
        <v>56</v>
      </c>
      <c r="B58" s="9"/>
      <c r="C58" s="23">
        <v>199982</v>
      </c>
      <c r="D58" s="23">
        <v>96024</v>
      </c>
      <c r="E58" s="23">
        <v>103958</v>
      </c>
      <c r="F58" s="24"/>
      <c r="G58" s="23">
        <v>191754</v>
      </c>
      <c r="H58" s="23">
        <v>90193</v>
      </c>
      <c r="I58" s="23">
        <v>101561</v>
      </c>
      <c r="J58" s="23"/>
      <c r="K58" s="23">
        <v>8229</v>
      </c>
      <c r="L58" s="23">
        <v>5831</v>
      </c>
      <c r="M58" s="23">
        <v>2397</v>
      </c>
      <c r="N58" s="24"/>
      <c r="O58" s="23">
        <v>57792</v>
      </c>
      <c r="P58" s="23">
        <v>57141</v>
      </c>
      <c r="Q58" s="23">
        <v>651</v>
      </c>
      <c r="R58" s="9"/>
      <c r="S58" s="25">
        <v>3.4</v>
      </c>
      <c r="T58" s="9"/>
      <c r="U58" s="9" t="s">
        <v>57</v>
      </c>
    </row>
    <row r="59" spans="1:21" ht="24">
      <c r="A59" s="9" t="s">
        <v>35</v>
      </c>
      <c r="B59" s="9"/>
      <c r="C59" s="23">
        <v>56396</v>
      </c>
      <c r="D59" s="23">
        <v>26527</v>
      </c>
      <c r="E59" s="23">
        <v>29869</v>
      </c>
      <c r="F59" s="24"/>
      <c r="G59" s="23">
        <v>53924</v>
      </c>
      <c r="H59" s="23">
        <v>25001</v>
      </c>
      <c r="I59" s="23">
        <v>28923</v>
      </c>
      <c r="J59" s="23"/>
      <c r="K59" s="23">
        <v>2472</v>
      </c>
      <c r="L59" s="23">
        <v>1526</v>
      </c>
      <c r="M59" s="23">
        <v>946</v>
      </c>
      <c r="N59" s="24"/>
      <c r="O59" s="23">
        <v>18222</v>
      </c>
      <c r="P59" s="23">
        <v>17907</v>
      </c>
      <c r="Q59" s="23">
        <v>315</v>
      </c>
      <c r="R59" s="9"/>
      <c r="S59" s="25">
        <v>3</v>
      </c>
      <c r="T59" s="9"/>
      <c r="U59" s="9" t="s">
        <v>36</v>
      </c>
    </row>
    <row r="60" spans="1:21" ht="24">
      <c r="A60" s="9" t="s">
        <v>37</v>
      </c>
      <c r="B60" s="9"/>
      <c r="C60" s="23">
        <v>143586</v>
      </c>
      <c r="D60" s="23">
        <v>69497</v>
      </c>
      <c r="E60" s="23">
        <v>74089</v>
      </c>
      <c r="F60" s="24"/>
      <c r="G60" s="23">
        <v>137830</v>
      </c>
      <c r="H60" s="23">
        <v>65192</v>
      </c>
      <c r="I60" s="23">
        <v>72638</v>
      </c>
      <c r="J60" s="23"/>
      <c r="K60" s="23">
        <v>5757</v>
      </c>
      <c r="L60" s="23">
        <v>4306</v>
      </c>
      <c r="M60" s="23">
        <v>1451</v>
      </c>
      <c r="N60" s="24"/>
      <c r="O60" s="23">
        <v>39570</v>
      </c>
      <c r="P60" s="23">
        <v>39234</v>
      </c>
      <c r="Q60" s="23">
        <v>336</v>
      </c>
      <c r="R60" s="9"/>
      <c r="S60" s="25">
        <v>3.5</v>
      </c>
      <c r="T60" s="9"/>
      <c r="U60" s="9" t="s">
        <v>38</v>
      </c>
    </row>
    <row r="61" spans="1:21" ht="24">
      <c r="A61" s="9"/>
      <c r="B61" s="9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9"/>
      <c r="S61" s="27"/>
      <c r="T61" s="9"/>
      <c r="U61" s="9"/>
    </row>
    <row r="62" spans="1:21" ht="24">
      <c r="A62" s="9" t="s">
        <v>58</v>
      </c>
      <c r="B62" s="9"/>
      <c r="C62" s="23">
        <v>305587</v>
      </c>
      <c r="D62" s="23">
        <v>146475</v>
      </c>
      <c r="E62" s="23">
        <v>159111</v>
      </c>
      <c r="F62" s="24"/>
      <c r="G62" s="23">
        <v>299171</v>
      </c>
      <c r="H62" s="23">
        <v>141594</v>
      </c>
      <c r="I62" s="23">
        <v>157577</v>
      </c>
      <c r="J62" s="23"/>
      <c r="K62" s="23">
        <v>6415</v>
      </c>
      <c r="L62" s="23">
        <v>4881</v>
      </c>
      <c r="M62" s="23">
        <v>1534</v>
      </c>
      <c r="N62" s="24"/>
      <c r="O62" s="23">
        <v>97001</v>
      </c>
      <c r="P62" s="23">
        <v>96591</v>
      </c>
      <c r="Q62" s="23">
        <v>410</v>
      </c>
      <c r="R62" s="9"/>
      <c r="S62" s="25">
        <v>3.1</v>
      </c>
      <c r="T62" s="9"/>
      <c r="U62" s="9" t="s">
        <v>59</v>
      </c>
    </row>
    <row r="63" spans="1:21" ht="24">
      <c r="A63" s="9" t="s">
        <v>35</v>
      </c>
      <c r="B63" s="9"/>
      <c r="C63" s="23">
        <v>205456</v>
      </c>
      <c r="D63" s="23">
        <v>97373</v>
      </c>
      <c r="E63" s="23">
        <v>108083</v>
      </c>
      <c r="F63" s="24"/>
      <c r="G63" s="23">
        <v>201674</v>
      </c>
      <c r="H63" s="23">
        <v>94418</v>
      </c>
      <c r="I63" s="23">
        <v>107256</v>
      </c>
      <c r="J63" s="23"/>
      <c r="K63" s="23">
        <v>3783</v>
      </c>
      <c r="L63" s="23">
        <v>2955</v>
      </c>
      <c r="M63" s="23">
        <v>827</v>
      </c>
      <c r="N63" s="24"/>
      <c r="O63" s="23">
        <v>66165</v>
      </c>
      <c r="P63" s="23">
        <v>65914</v>
      </c>
      <c r="Q63" s="23">
        <v>251</v>
      </c>
      <c r="R63" s="9"/>
      <c r="S63" s="25">
        <v>3.1</v>
      </c>
      <c r="T63" s="9"/>
      <c r="U63" s="9" t="s">
        <v>36</v>
      </c>
    </row>
    <row r="64" spans="1:21" ht="24">
      <c r="A64" s="9" t="s">
        <v>37</v>
      </c>
      <c r="B64" s="9"/>
      <c r="C64" s="23">
        <v>100130</v>
      </c>
      <c r="D64" s="23">
        <v>49102</v>
      </c>
      <c r="E64" s="23">
        <v>51028</v>
      </c>
      <c r="F64" s="24"/>
      <c r="G64" s="23">
        <v>97497</v>
      </c>
      <c r="H64" s="23">
        <v>47176</v>
      </c>
      <c r="I64" s="23">
        <v>50322</v>
      </c>
      <c r="J64" s="23"/>
      <c r="K64" s="23">
        <v>2633</v>
      </c>
      <c r="L64" s="23">
        <v>1926</v>
      </c>
      <c r="M64" s="23">
        <v>707</v>
      </c>
      <c r="N64" s="24"/>
      <c r="O64" s="23">
        <v>30835</v>
      </c>
      <c r="P64" s="23">
        <v>30676</v>
      </c>
      <c r="Q64" s="23">
        <v>159</v>
      </c>
      <c r="R64" s="9"/>
      <c r="S64" s="25">
        <v>3.2</v>
      </c>
      <c r="T64" s="9"/>
      <c r="U64" s="9" t="s">
        <v>38</v>
      </c>
    </row>
    <row r="65" spans="1:21" ht="24">
      <c r="A65" s="9"/>
      <c r="B65" s="9"/>
      <c r="C65" s="23"/>
      <c r="D65" s="23"/>
      <c r="E65" s="23"/>
      <c r="F65" s="24"/>
      <c r="G65" s="23"/>
      <c r="H65" s="23"/>
      <c r="I65" s="23"/>
      <c r="J65" s="23"/>
      <c r="K65" s="23"/>
      <c r="L65" s="23"/>
      <c r="M65" s="23"/>
      <c r="N65" s="24"/>
      <c r="O65" s="23"/>
      <c r="P65" s="23"/>
      <c r="Q65" s="23"/>
      <c r="R65" s="9"/>
      <c r="S65" s="25"/>
      <c r="T65" s="9"/>
      <c r="U65" s="9"/>
    </row>
    <row r="66" spans="1:21" ht="24">
      <c r="A66" s="9" t="s">
        <v>60</v>
      </c>
      <c r="B66" s="9"/>
      <c r="C66" s="23">
        <v>717054</v>
      </c>
      <c r="D66" s="23">
        <v>353686</v>
      </c>
      <c r="E66" s="23">
        <v>363368</v>
      </c>
      <c r="F66" s="24"/>
      <c r="G66" s="23">
        <v>674841</v>
      </c>
      <c r="H66" s="23">
        <v>325148</v>
      </c>
      <c r="I66" s="23">
        <v>349693</v>
      </c>
      <c r="J66" s="23"/>
      <c r="K66" s="23">
        <v>42213</v>
      </c>
      <c r="L66" s="23">
        <v>28538</v>
      </c>
      <c r="M66" s="23">
        <v>13675</v>
      </c>
      <c r="N66" s="24"/>
      <c r="O66" s="23">
        <v>206656</v>
      </c>
      <c r="P66" s="23">
        <v>205785</v>
      </c>
      <c r="Q66" s="23">
        <v>871</v>
      </c>
      <c r="R66" s="9"/>
      <c r="S66" s="25">
        <v>3.3</v>
      </c>
      <c r="T66" s="9"/>
      <c r="U66" s="9" t="s">
        <v>61</v>
      </c>
    </row>
    <row r="67" spans="1:21" ht="24">
      <c r="A67" s="9" t="s">
        <v>35</v>
      </c>
      <c r="B67" s="9"/>
      <c r="C67" s="23">
        <v>239281</v>
      </c>
      <c r="D67" s="23">
        <v>114885</v>
      </c>
      <c r="E67" s="23">
        <v>124396</v>
      </c>
      <c r="F67" s="24"/>
      <c r="G67" s="23">
        <v>222364</v>
      </c>
      <c r="H67" s="23">
        <v>104778</v>
      </c>
      <c r="I67" s="23">
        <v>117586</v>
      </c>
      <c r="J67" s="23"/>
      <c r="K67" s="23">
        <v>16917</v>
      </c>
      <c r="L67" s="23">
        <v>10107</v>
      </c>
      <c r="M67" s="23">
        <v>6810</v>
      </c>
      <c r="N67" s="24"/>
      <c r="O67" s="23">
        <v>70176</v>
      </c>
      <c r="P67" s="23">
        <v>69885</v>
      </c>
      <c r="Q67" s="23">
        <v>291</v>
      </c>
      <c r="R67" s="9"/>
      <c r="S67" s="25">
        <v>3.2</v>
      </c>
      <c r="T67" s="9"/>
      <c r="U67" s="9" t="s">
        <v>36</v>
      </c>
    </row>
    <row r="68" spans="1:21" ht="24">
      <c r="A68" s="9" t="s">
        <v>37</v>
      </c>
      <c r="B68" s="9"/>
      <c r="C68" s="23">
        <v>477773</v>
      </c>
      <c r="D68" s="23">
        <v>238801</v>
      </c>
      <c r="E68" s="23">
        <v>238972</v>
      </c>
      <c r="F68" s="24"/>
      <c r="G68" s="23">
        <v>452477</v>
      </c>
      <c r="H68" s="23">
        <v>220370</v>
      </c>
      <c r="I68" s="23">
        <v>232107</v>
      </c>
      <c r="J68" s="23"/>
      <c r="K68" s="23">
        <v>25296</v>
      </c>
      <c r="L68" s="23">
        <v>18431</v>
      </c>
      <c r="M68" s="23">
        <v>6865</v>
      </c>
      <c r="N68" s="24"/>
      <c r="O68" s="23">
        <v>136480</v>
      </c>
      <c r="P68" s="23">
        <v>135900</v>
      </c>
      <c r="Q68" s="23">
        <v>580</v>
      </c>
      <c r="R68" s="9"/>
      <c r="S68" s="25">
        <v>3.3</v>
      </c>
      <c r="T68" s="9"/>
      <c r="U68" s="9" t="s">
        <v>38</v>
      </c>
    </row>
    <row r="69" spans="1:21" ht="24">
      <c r="A69" s="9"/>
      <c r="B69" s="9"/>
      <c r="C69" s="23"/>
      <c r="D69" s="23"/>
      <c r="E69" s="23"/>
      <c r="F69" s="24"/>
      <c r="G69" s="23"/>
      <c r="H69" s="23"/>
      <c r="I69" s="23"/>
      <c r="J69" s="23"/>
      <c r="K69" s="23"/>
      <c r="L69" s="23"/>
      <c r="M69" s="23"/>
      <c r="N69" s="24"/>
      <c r="O69" s="23"/>
      <c r="P69" s="23"/>
      <c r="Q69" s="23"/>
      <c r="R69" s="9"/>
      <c r="S69" s="25"/>
      <c r="T69" s="9"/>
      <c r="U69" s="9"/>
    </row>
    <row r="70" spans="1:21" ht="24">
      <c r="A70" s="9" t="s">
        <v>62</v>
      </c>
      <c r="B70" s="9"/>
      <c r="C70" s="23">
        <v>1555358</v>
      </c>
      <c r="D70" s="23">
        <v>773283</v>
      </c>
      <c r="E70" s="23">
        <v>782075</v>
      </c>
      <c r="F70" s="24"/>
      <c r="G70" s="23">
        <v>1482778</v>
      </c>
      <c r="H70" s="23">
        <v>735423</v>
      </c>
      <c r="I70" s="23">
        <v>747354</v>
      </c>
      <c r="J70" s="23"/>
      <c r="K70" s="23">
        <v>72580</v>
      </c>
      <c r="L70" s="23">
        <v>37860</v>
      </c>
      <c r="M70" s="23">
        <v>34721</v>
      </c>
      <c r="N70" s="24"/>
      <c r="O70" s="23">
        <v>599735</v>
      </c>
      <c r="P70" s="23">
        <v>597249</v>
      </c>
      <c r="Q70" s="23">
        <v>2486</v>
      </c>
      <c r="R70" s="9"/>
      <c r="S70" s="25">
        <v>2.5</v>
      </c>
      <c r="T70" s="9"/>
      <c r="U70" s="9" t="s">
        <v>63</v>
      </c>
    </row>
    <row r="71" spans="1:21" ht="24">
      <c r="A71" s="9" t="s">
        <v>35</v>
      </c>
      <c r="B71" s="9"/>
      <c r="C71" s="23">
        <v>1158989</v>
      </c>
      <c r="D71" s="23">
        <v>575208</v>
      </c>
      <c r="E71" s="23">
        <v>583781</v>
      </c>
      <c r="F71" s="24"/>
      <c r="G71" s="23">
        <v>1099381</v>
      </c>
      <c r="H71" s="23">
        <v>546275</v>
      </c>
      <c r="I71" s="23">
        <v>553106</v>
      </c>
      <c r="J71" s="23"/>
      <c r="K71" s="23">
        <v>59608</v>
      </c>
      <c r="L71" s="23">
        <v>28933</v>
      </c>
      <c r="M71" s="23">
        <v>30675</v>
      </c>
      <c r="N71" s="24"/>
      <c r="O71" s="23">
        <v>466206</v>
      </c>
      <c r="P71" s="23">
        <v>464853</v>
      </c>
      <c r="Q71" s="23">
        <v>1353</v>
      </c>
      <c r="R71" s="9"/>
      <c r="S71" s="25">
        <v>2.4</v>
      </c>
      <c r="T71" s="9"/>
      <c r="U71" s="9" t="s">
        <v>36</v>
      </c>
    </row>
    <row r="72" spans="1:21" ht="24">
      <c r="A72" s="9" t="s">
        <v>37</v>
      </c>
      <c r="B72" s="9"/>
      <c r="C72" s="23">
        <v>396369</v>
      </c>
      <c r="D72" s="23">
        <v>198075</v>
      </c>
      <c r="E72" s="23">
        <v>198294</v>
      </c>
      <c r="F72" s="24"/>
      <c r="G72" s="23">
        <v>383397</v>
      </c>
      <c r="H72" s="23">
        <v>189148</v>
      </c>
      <c r="I72" s="23">
        <v>194249</v>
      </c>
      <c r="J72" s="23"/>
      <c r="K72" s="23">
        <v>12972</v>
      </c>
      <c r="L72" s="23">
        <v>8927</v>
      </c>
      <c r="M72" s="23">
        <v>4046</v>
      </c>
      <c r="N72" s="24"/>
      <c r="O72" s="23">
        <v>133529</v>
      </c>
      <c r="P72" s="23">
        <v>132396</v>
      </c>
      <c r="Q72" s="23">
        <v>1133</v>
      </c>
      <c r="R72" s="9"/>
      <c r="S72" s="25">
        <v>2.9</v>
      </c>
      <c r="T72" s="9"/>
      <c r="U72" s="9" t="s">
        <v>38</v>
      </c>
    </row>
    <row r="73" spans="1:21" ht="24">
      <c r="A73" s="9"/>
      <c r="B73" s="9"/>
      <c r="C73" s="23"/>
      <c r="D73" s="23"/>
      <c r="E73" s="23"/>
      <c r="F73" s="24"/>
      <c r="G73" s="23"/>
      <c r="H73" s="23"/>
      <c r="I73" s="23"/>
      <c r="J73" s="23"/>
      <c r="K73" s="23"/>
      <c r="L73" s="23"/>
      <c r="M73" s="23"/>
      <c r="N73" s="24"/>
      <c r="O73" s="23"/>
      <c r="P73" s="23"/>
      <c r="Q73" s="23"/>
      <c r="R73" s="9"/>
      <c r="S73" s="25"/>
      <c r="T73" s="9"/>
      <c r="U73" s="9"/>
    </row>
    <row r="74" spans="1:21" ht="24">
      <c r="A74" s="9" t="s">
        <v>64</v>
      </c>
      <c r="B74" s="9"/>
      <c r="C74" s="23">
        <v>821072</v>
      </c>
      <c r="D74" s="23">
        <v>417286</v>
      </c>
      <c r="E74" s="23">
        <v>403786</v>
      </c>
      <c r="F74" s="24"/>
      <c r="G74" s="23">
        <v>800884</v>
      </c>
      <c r="H74" s="23">
        <v>401718</v>
      </c>
      <c r="I74" s="23">
        <v>399166</v>
      </c>
      <c r="J74" s="23"/>
      <c r="K74" s="23">
        <v>20188</v>
      </c>
      <c r="L74" s="23">
        <v>15568</v>
      </c>
      <c r="M74" s="23">
        <v>4620</v>
      </c>
      <c r="N74" s="24"/>
      <c r="O74" s="23">
        <v>264816</v>
      </c>
      <c r="P74" s="23">
        <v>264009</v>
      </c>
      <c r="Q74" s="23">
        <v>807</v>
      </c>
      <c r="R74" s="9"/>
      <c r="S74" s="25">
        <v>3</v>
      </c>
      <c r="T74" s="9"/>
      <c r="U74" s="9" t="s">
        <v>65</v>
      </c>
    </row>
    <row r="75" spans="1:21" ht="24">
      <c r="A75" s="9" t="s">
        <v>35</v>
      </c>
      <c r="B75" s="9"/>
      <c r="C75" s="23">
        <v>445939</v>
      </c>
      <c r="D75" s="23">
        <v>224068</v>
      </c>
      <c r="E75" s="23">
        <v>221871</v>
      </c>
      <c r="F75" s="24"/>
      <c r="G75" s="23">
        <v>438364</v>
      </c>
      <c r="H75" s="23">
        <v>218381</v>
      </c>
      <c r="I75" s="23">
        <v>219983</v>
      </c>
      <c r="J75" s="23"/>
      <c r="K75" s="23">
        <v>7576</v>
      </c>
      <c r="L75" s="23">
        <v>5687</v>
      </c>
      <c r="M75" s="23">
        <v>1888</v>
      </c>
      <c r="N75" s="24"/>
      <c r="O75" s="23">
        <v>148421</v>
      </c>
      <c r="P75" s="23">
        <v>148090</v>
      </c>
      <c r="Q75" s="23">
        <v>331</v>
      </c>
      <c r="R75" s="9"/>
      <c r="S75" s="25">
        <v>3</v>
      </c>
      <c r="T75" s="9"/>
      <c r="U75" s="9" t="s">
        <v>36</v>
      </c>
    </row>
    <row r="76" spans="1:21" ht="24">
      <c r="A76" s="9" t="s">
        <v>37</v>
      </c>
      <c r="B76" s="9"/>
      <c r="C76" s="23">
        <v>375133</v>
      </c>
      <c r="D76" s="23">
        <v>193219</v>
      </c>
      <c r="E76" s="23">
        <v>181914</v>
      </c>
      <c r="F76" s="24"/>
      <c r="G76" s="23">
        <v>362521</v>
      </c>
      <c r="H76" s="23">
        <v>183337</v>
      </c>
      <c r="I76" s="23">
        <v>179183</v>
      </c>
      <c r="J76" s="23"/>
      <c r="K76" s="23">
        <v>12612</v>
      </c>
      <c r="L76" s="23">
        <v>9881</v>
      </c>
      <c r="M76" s="23">
        <v>2731</v>
      </c>
      <c r="N76" s="24"/>
      <c r="O76" s="23">
        <v>116395</v>
      </c>
      <c r="P76" s="23">
        <v>115919</v>
      </c>
      <c r="Q76" s="23">
        <v>476</v>
      </c>
      <c r="R76" s="9"/>
      <c r="S76" s="25">
        <v>3.1</v>
      </c>
      <c r="T76" s="9"/>
      <c r="U76" s="9" t="s">
        <v>38</v>
      </c>
    </row>
    <row r="77" spans="1:21" ht="24">
      <c r="A77" s="9"/>
      <c r="B77" s="9"/>
      <c r="C77" s="23"/>
      <c r="D77" s="23"/>
      <c r="E77" s="23"/>
      <c r="F77" s="24"/>
      <c r="G77" s="23"/>
      <c r="H77" s="23"/>
      <c r="I77" s="23"/>
      <c r="J77" s="23"/>
      <c r="K77" s="23"/>
      <c r="L77" s="23"/>
      <c r="M77" s="23"/>
      <c r="N77" s="24"/>
      <c r="O77" s="23"/>
      <c r="P77" s="23"/>
      <c r="Q77" s="23"/>
      <c r="R77" s="9"/>
      <c r="S77" s="25"/>
      <c r="T77" s="9"/>
      <c r="U77" s="9"/>
    </row>
    <row r="78" spans="1:21" ht="24">
      <c r="A78" s="9" t="s">
        <v>66</v>
      </c>
      <c r="B78" s="9"/>
      <c r="C78" s="23">
        <v>485611</v>
      </c>
      <c r="D78" s="23">
        <v>239344</v>
      </c>
      <c r="E78" s="23">
        <v>246268</v>
      </c>
      <c r="F78" s="24"/>
      <c r="G78" s="23">
        <v>469626</v>
      </c>
      <c r="H78" s="23">
        <v>228408</v>
      </c>
      <c r="I78" s="23">
        <v>241219</v>
      </c>
      <c r="J78" s="23"/>
      <c r="K78" s="23">
        <v>15985</v>
      </c>
      <c r="L78" s="23">
        <v>10936</v>
      </c>
      <c r="M78" s="23">
        <v>5049</v>
      </c>
      <c r="N78" s="24"/>
      <c r="O78" s="23">
        <v>147280</v>
      </c>
      <c r="P78" s="23">
        <v>146340</v>
      </c>
      <c r="Q78" s="23">
        <v>940</v>
      </c>
      <c r="R78" s="9"/>
      <c r="S78" s="25">
        <v>3.2</v>
      </c>
      <c r="T78" s="9"/>
      <c r="U78" s="9" t="s">
        <v>67</v>
      </c>
    </row>
    <row r="79" spans="1:21" ht="24">
      <c r="A79" s="9" t="s">
        <v>35</v>
      </c>
      <c r="B79" s="9"/>
      <c r="C79" s="23">
        <v>243126</v>
      </c>
      <c r="D79" s="23">
        <v>118221</v>
      </c>
      <c r="E79" s="23">
        <v>124905</v>
      </c>
      <c r="F79" s="24"/>
      <c r="G79" s="23">
        <v>232972</v>
      </c>
      <c r="H79" s="23">
        <v>111218</v>
      </c>
      <c r="I79" s="23">
        <v>121754</v>
      </c>
      <c r="J79" s="23"/>
      <c r="K79" s="23">
        <v>10153</v>
      </c>
      <c r="L79" s="23">
        <v>7003</v>
      </c>
      <c r="M79" s="23">
        <v>3151</v>
      </c>
      <c r="N79" s="24"/>
      <c r="O79" s="23">
        <v>73280</v>
      </c>
      <c r="P79" s="23">
        <v>72860</v>
      </c>
      <c r="Q79" s="23">
        <v>420</v>
      </c>
      <c r="R79" s="9"/>
      <c r="S79" s="25">
        <v>3.2</v>
      </c>
      <c r="T79" s="9"/>
      <c r="U79" s="9" t="s">
        <v>36</v>
      </c>
    </row>
    <row r="80" spans="1:21" ht="24">
      <c r="A80" s="9" t="s">
        <v>37</v>
      </c>
      <c r="B80" s="9"/>
      <c r="C80" s="23">
        <v>242486</v>
      </c>
      <c r="D80" s="23">
        <v>121123</v>
      </c>
      <c r="E80" s="23">
        <v>121363</v>
      </c>
      <c r="F80" s="24"/>
      <c r="G80" s="23">
        <v>236654</v>
      </c>
      <c r="H80" s="23">
        <v>117189</v>
      </c>
      <c r="I80" s="23">
        <v>119465</v>
      </c>
      <c r="J80" s="23"/>
      <c r="K80" s="23">
        <v>5831</v>
      </c>
      <c r="L80" s="23">
        <v>3933</v>
      </c>
      <c r="M80" s="23">
        <v>1898</v>
      </c>
      <c r="N80" s="24"/>
      <c r="O80" s="23">
        <v>73999</v>
      </c>
      <c r="P80" s="23">
        <v>73479</v>
      </c>
      <c r="Q80" s="23">
        <v>520</v>
      </c>
      <c r="R80" s="9"/>
      <c r="S80" s="25">
        <v>3.2</v>
      </c>
      <c r="T80" s="9"/>
      <c r="U80" s="9" t="s">
        <v>38</v>
      </c>
    </row>
    <row r="81" spans="1:21" ht="24">
      <c r="A81" s="9"/>
      <c r="B81" s="9"/>
      <c r="C81" s="23"/>
      <c r="D81" s="23"/>
      <c r="E81" s="23"/>
      <c r="F81" s="24"/>
      <c r="G81" s="23"/>
      <c r="H81" s="23"/>
      <c r="I81" s="23"/>
      <c r="J81" s="23"/>
      <c r="K81" s="23"/>
      <c r="L81" s="23"/>
      <c r="M81" s="23"/>
      <c r="N81" s="24"/>
      <c r="O81" s="23"/>
      <c r="P81" s="23"/>
      <c r="Q81" s="23"/>
      <c r="R81" s="9"/>
      <c r="S81" s="25"/>
      <c r="T81" s="9"/>
      <c r="U81" s="9"/>
    </row>
    <row r="82" spans="1:21" ht="24">
      <c r="A82" s="9" t="s">
        <v>68</v>
      </c>
      <c r="B82" s="9"/>
      <c r="C82" s="23">
        <v>247876</v>
      </c>
      <c r="D82" s="23">
        <v>126436</v>
      </c>
      <c r="E82" s="23">
        <v>121440</v>
      </c>
      <c r="F82" s="24"/>
      <c r="G82" s="23">
        <v>238926</v>
      </c>
      <c r="H82" s="23">
        <v>118841</v>
      </c>
      <c r="I82" s="23">
        <v>120085</v>
      </c>
      <c r="J82" s="23"/>
      <c r="K82" s="23">
        <v>8950</v>
      </c>
      <c r="L82" s="23">
        <v>7595</v>
      </c>
      <c r="M82" s="23">
        <v>1355</v>
      </c>
      <c r="N82" s="24"/>
      <c r="O82" s="23">
        <v>60183</v>
      </c>
      <c r="P82" s="23">
        <v>59821</v>
      </c>
      <c r="Q82" s="23">
        <v>362</v>
      </c>
      <c r="R82" s="9"/>
      <c r="S82" s="25">
        <v>4</v>
      </c>
      <c r="T82" s="9"/>
      <c r="U82" s="9" t="s">
        <v>69</v>
      </c>
    </row>
    <row r="83" spans="1:21" ht="24">
      <c r="A83" s="9" t="s">
        <v>35</v>
      </c>
      <c r="B83" s="9"/>
      <c r="C83" s="23">
        <v>82794</v>
      </c>
      <c r="D83" s="23">
        <v>41501</v>
      </c>
      <c r="E83" s="23">
        <v>41293</v>
      </c>
      <c r="F83" s="24"/>
      <c r="G83" s="23">
        <v>80355</v>
      </c>
      <c r="H83" s="23">
        <v>39544</v>
      </c>
      <c r="I83" s="23">
        <v>40811</v>
      </c>
      <c r="J83" s="23"/>
      <c r="K83" s="23">
        <v>2439</v>
      </c>
      <c r="L83" s="23">
        <v>1957</v>
      </c>
      <c r="M83" s="23">
        <v>482</v>
      </c>
      <c r="N83" s="24"/>
      <c r="O83" s="23">
        <v>19085</v>
      </c>
      <c r="P83" s="23">
        <v>18988</v>
      </c>
      <c r="Q83" s="23">
        <v>97</v>
      </c>
      <c r="R83" s="9"/>
      <c r="S83" s="25">
        <v>4.2</v>
      </c>
      <c r="T83" s="9"/>
      <c r="U83" s="9" t="s">
        <v>36</v>
      </c>
    </row>
    <row r="84" spans="1:21" ht="24">
      <c r="A84" s="9" t="s">
        <v>37</v>
      </c>
      <c r="B84" s="9"/>
      <c r="C84" s="23">
        <v>165082</v>
      </c>
      <c r="D84" s="23">
        <v>84935</v>
      </c>
      <c r="E84" s="23">
        <v>80147</v>
      </c>
      <c r="F84" s="24"/>
      <c r="G84" s="23">
        <v>158572</v>
      </c>
      <c r="H84" s="23">
        <v>79297</v>
      </c>
      <c r="I84" s="23">
        <v>79275</v>
      </c>
      <c r="J84" s="23"/>
      <c r="K84" s="23">
        <v>6510</v>
      </c>
      <c r="L84" s="23">
        <v>5638</v>
      </c>
      <c r="M84" s="23">
        <v>872</v>
      </c>
      <c r="N84" s="24"/>
      <c r="O84" s="23">
        <v>41098</v>
      </c>
      <c r="P84" s="23">
        <v>40833</v>
      </c>
      <c r="Q84" s="23">
        <v>265</v>
      </c>
      <c r="R84" s="9"/>
      <c r="S84" s="25">
        <v>3.9</v>
      </c>
      <c r="T84" s="9"/>
      <c r="U84" s="9" t="s">
        <v>38</v>
      </c>
    </row>
    <row r="85" spans="1:21" ht="24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</row>
    <row r="86" spans="1:21" ht="24">
      <c r="A86" s="9" t="s">
        <v>70</v>
      </c>
      <c r="B86" s="9"/>
      <c r="C86" s="23">
        <v>715603</v>
      </c>
      <c r="D86" s="23">
        <v>354330</v>
      </c>
      <c r="E86" s="23">
        <v>361273</v>
      </c>
      <c r="F86" s="24"/>
      <c r="G86" s="23">
        <v>694936</v>
      </c>
      <c r="H86" s="23">
        <v>338789</v>
      </c>
      <c r="I86" s="23">
        <v>356146</v>
      </c>
      <c r="J86" s="23"/>
      <c r="K86" s="23">
        <v>20667</v>
      </c>
      <c r="L86" s="23">
        <v>15541</v>
      </c>
      <c r="M86" s="23">
        <v>5127</v>
      </c>
      <c r="N86" s="24"/>
      <c r="O86" s="23">
        <v>200436</v>
      </c>
      <c r="P86" s="23">
        <v>199197</v>
      </c>
      <c r="Q86" s="23">
        <v>1239</v>
      </c>
      <c r="R86" s="9"/>
      <c r="S86" s="25">
        <v>3.5</v>
      </c>
      <c r="T86" s="9"/>
      <c r="U86" s="9" t="s">
        <v>71</v>
      </c>
    </row>
    <row r="87" spans="1:21" ht="24">
      <c r="A87" s="9" t="s">
        <v>35</v>
      </c>
      <c r="B87" s="9"/>
      <c r="C87" s="23">
        <v>206250</v>
      </c>
      <c r="D87" s="23">
        <v>101475</v>
      </c>
      <c r="E87" s="23">
        <v>104775</v>
      </c>
      <c r="F87" s="24"/>
      <c r="G87" s="23">
        <v>198027</v>
      </c>
      <c r="H87" s="23">
        <v>94531</v>
      </c>
      <c r="I87" s="23">
        <v>103496</v>
      </c>
      <c r="J87" s="23"/>
      <c r="K87" s="23">
        <v>8223</v>
      </c>
      <c r="L87" s="23">
        <v>6944</v>
      </c>
      <c r="M87" s="23">
        <v>1279</v>
      </c>
      <c r="N87" s="24"/>
      <c r="O87" s="23">
        <v>64613</v>
      </c>
      <c r="P87" s="23">
        <v>64357</v>
      </c>
      <c r="Q87" s="23">
        <v>256</v>
      </c>
      <c r="R87" s="9"/>
      <c r="S87" s="25">
        <v>3.1</v>
      </c>
      <c r="T87" s="9"/>
      <c r="U87" s="9" t="s">
        <v>36</v>
      </c>
    </row>
    <row r="88" spans="1:21" ht="24">
      <c r="A88" s="9" t="s">
        <v>37</v>
      </c>
      <c r="B88" s="9"/>
      <c r="C88" s="23">
        <v>509353</v>
      </c>
      <c r="D88" s="23">
        <v>252855</v>
      </c>
      <c r="E88" s="23">
        <v>256498</v>
      </c>
      <c r="F88" s="24"/>
      <c r="G88" s="23">
        <v>496909</v>
      </c>
      <c r="H88" s="23">
        <v>244258</v>
      </c>
      <c r="I88" s="23">
        <v>252651</v>
      </c>
      <c r="J88" s="23"/>
      <c r="K88" s="23">
        <v>12444</v>
      </c>
      <c r="L88" s="23">
        <v>8597</v>
      </c>
      <c r="M88" s="23">
        <v>3847</v>
      </c>
      <c r="N88" s="24"/>
      <c r="O88" s="23">
        <v>135823</v>
      </c>
      <c r="P88" s="23">
        <v>134840</v>
      </c>
      <c r="Q88" s="23">
        <v>983</v>
      </c>
      <c r="R88" s="9"/>
      <c r="S88" s="25">
        <v>3.7</v>
      </c>
      <c r="T88" s="9"/>
      <c r="U88" s="9" t="s">
        <v>38</v>
      </c>
    </row>
    <row r="89" spans="1:21" ht="24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</row>
    <row r="90" spans="1:21" ht="24">
      <c r="A90" s="9" t="s">
        <v>72</v>
      </c>
      <c r="B90" s="9"/>
      <c r="C90" s="23">
        <v>546996</v>
      </c>
      <c r="D90" s="23">
        <v>268378</v>
      </c>
      <c r="E90" s="23">
        <v>278618</v>
      </c>
      <c r="F90" s="24"/>
      <c r="G90" s="23">
        <v>529958</v>
      </c>
      <c r="H90" s="23">
        <v>254178</v>
      </c>
      <c r="I90" s="23">
        <v>275780</v>
      </c>
      <c r="J90" s="23"/>
      <c r="K90" s="23">
        <v>17038</v>
      </c>
      <c r="L90" s="23">
        <v>14200</v>
      </c>
      <c r="M90" s="23">
        <v>2838</v>
      </c>
      <c r="N90" s="24"/>
      <c r="O90" s="23">
        <v>180131</v>
      </c>
      <c r="P90" s="23">
        <v>179200</v>
      </c>
      <c r="Q90" s="23">
        <v>931</v>
      </c>
      <c r="R90" s="9"/>
      <c r="S90" s="25">
        <v>3</v>
      </c>
      <c r="T90" s="9"/>
      <c r="U90" s="9" t="s">
        <v>73</v>
      </c>
    </row>
    <row r="91" spans="1:21" ht="24">
      <c r="A91" s="9" t="s">
        <v>35</v>
      </c>
      <c r="B91" s="9"/>
      <c r="C91" s="23">
        <v>77645</v>
      </c>
      <c r="D91" s="23">
        <v>36964</v>
      </c>
      <c r="E91" s="23">
        <v>40681</v>
      </c>
      <c r="F91" s="24"/>
      <c r="G91" s="23">
        <v>73856</v>
      </c>
      <c r="H91" s="23">
        <v>33420</v>
      </c>
      <c r="I91" s="23">
        <v>40436</v>
      </c>
      <c r="J91" s="23"/>
      <c r="K91" s="23">
        <v>3789</v>
      </c>
      <c r="L91" s="23">
        <v>3544</v>
      </c>
      <c r="M91" s="23">
        <v>245</v>
      </c>
      <c r="N91" s="24"/>
      <c r="O91" s="23">
        <v>25815</v>
      </c>
      <c r="P91" s="23">
        <v>25667</v>
      </c>
      <c r="Q91" s="23">
        <v>148</v>
      </c>
      <c r="R91" s="9"/>
      <c r="S91" s="25">
        <v>2.9</v>
      </c>
      <c r="T91" s="9"/>
      <c r="U91" s="9" t="s">
        <v>36</v>
      </c>
    </row>
    <row r="92" spans="1:21" ht="24">
      <c r="A92" s="9" t="s">
        <v>37</v>
      </c>
      <c r="B92" s="9"/>
      <c r="C92" s="23">
        <v>469351</v>
      </c>
      <c r="D92" s="23">
        <v>231414</v>
      </c>
      <c r="E92" s="23">
        <v>237937</v>
      </c>
      <c r="F92" s="24"/>
      <c r="G92" s="23">
        <v>456101</v>
      </c>
      <c r="H92" s="23">
        <v>220757</v>
      </c>
      <c r="I92" s="23">
        <v>235344</v>
      </c>
      <c r="J92" s="23"/>
      <c r="K92" s="23">
        <v>13249</v>
      </c>
      <c r="L92" s="23">
        <v>10656</v>
      </c>
      <c r="M92" s="23">
        <v>2593</v>
      </c>
      <c r="N92" s="24"/>
      <c r="O92" s="23">
        <v>154316</v>
      </c>
      <c r="P92" s="23">
        <v>153533</v>
      </c>
      <c r="Q92" s="23">
        <v>783</v>
      </c>
      <c r="R92" s="9"/>
      <c r="S92" s="25">
        <v>3</v>
      </c>
      <c r="T92" s="9"/>
      <c r="U92" s="9" t="s">
        <v>38</v>
      </c>
    </row>
    <row r="93" spans="1:21" ht="24">
      <c r="A93" s="9"/>
      <c r="B93" s="9"/>
      <c r="C93" s="23"/>
      <c r="D93" s="23"/>
      <c r="E93" s="23"/>
      <c r="F93" s="24"/>
      <c r="G93" s="23"/>
      <c r="H93" s="23"/>
      <c r="I93" s="23"/>
      <c r="J93" s="23"/>
      <c r="K93" s="23"/>
      <c r="L93" s="23"/>
      <c r="M93" s="23"/>
      <c r="N93" s="24"/>
      <c r="O93" s="23"/>
      <c r="P93" s="23"/>
      <c r="Q93" s="23"/>
      <c r="R93" s="9"/>
      <c r="S93" s="25"/>
      <c r="T93" s="9"/>
      <c r="U93" s="9"/>
    </row>
    <row r="94" spans="1:21" ht="24">
      <c r="A94" s="9" t="s">
        <v>74</v>
      </c>
      <c r="B94" s="9"/>
      <c r="C94" s="23">
        <v>246868</v>
      </c>
      <c r="D94" s="23">
        <v>121596</v>
      </c>
      <c r="E94" s="23">
        <v>125272</v>
      </c>
      <c r="F94" s="24"/>
      <c r="G94" s="23">
        <v>228868</v>
      </c>
      <c r="H94" s="23">
        <v>109743</v>
      </c>
      <c r="I94" s="23">
        <v>119124</v>
      </c>
      <c r="J94" s="23"/>
      <c r="K94" s="23">
        <v>18000</v>
      </c>
      <c r="L94" s="23">
        <v>11852</v>
      </c>
      <c r="M94" s="23">
        <v>6148</v>
      </c>
      <c r="N94" s="24"/>
      <c r="O94" s="23">
        <v>74896</v>
      </c>
      <c r="P94" s="23">
        <v>74550</v>
      </c>
      <c r="Q94" s="23">
        <v>346</v>
      </c>
      <c r="R94" s="9"/>
      <c r="S94" s="25">
        <v>3.1</v>
      </c>
      <c r="T94" s="9"/>
      <c r="U94" s="9" t="s">
        <v>75</v>
      </c>
    </row>
    <row r="95" spans="1:21" ht="24">
      <c r="A95" s="9" t="s">
        <v>35</v>
      </c>
      <c r="B95" s="9"/>
      <c r="C95" s="23">
        <v>27841</v>
      </c>
      <c r="D95" s="23">
        <v>13176</v>
      </c>
      <c r="E95" s="23">
        <v>14665</v>
      </c>
      <c r="F95" s="24"/>
      <c r="G95" s="23">
        <v>26247</v>
      </c>
      <c r="H95" s="23">
        <v>11897</v>
      </c>
      <c r="I95" s="23">
        <v>14350</v>
      </c>
      <c r="J95" s="23"/>
      <c r="K95" s="23">
        <v>1593</v>
      </c>
      <c r="L95" s="23">
        <v>1279</v>
      </c>
      <c r="M95" s="23">
        <v>315</v>
      </c>
      <c r="N95" s="24"/>
      <c r="O95" s="23">
        <v>9510</v>
      </c>
      <c r="P95" s="23">
        <v>9455</v>
      </c>
      <c r="Q95" s="23">
        <v>55</v>
      </c>
      <c r="R95" s="9"/>
      <c r="S95" s="25">
        <v>2.8</v>
      </c>
      <c r="T95" s="9"/>
      <c r="U95" s="9" t="s">
        <v>36</v>
      </c>
    </row>
    <row r="96" spans="1:21" ht="24">
      <c r="A96" s="9" t="s">
        <v>37</v>
      </c>
      <c r="B96" s="9"/>
      <c r="C96" s="23">
        <v>219027</v>
      </c>
      <c r="D96" s="23">
        <v>108420</v>
      </c>
      <c r="E96" s="23">
        <v>110607</v>
      </c>
      <c r="F96" s="24"/>
      <c r="G96" s="23">
        <v>202620</v>
      </c>
      <c r="H96" s="23">
        <v>97846</v>
      </c>
      <c r="I96" s="23">
        <v>104774</v>
      </c>
      <c r="J96" s="23"/>
      <c r="K96" s="23">
        <v>16407</v>
      </c>
      <c r="L96" s="23">
        <v>10574</v>
      </c>
      <c r="M96" s="23">
        <v>5833</v>
      </c>
      <c r="N96" s="24"/>
      <c r="O96" s="23">
        <v>65386</v>
      </c>
      <c r="P96" s="23">
        <v>65095</v>
      </c>
      <c r="Q96" s="23">
        <v>291</v>
      </c>
      <c r="R96" s="9"/>
      <c r="S96" s="25">
        <v>3.1</v>
      </c>
      <c r="T96" s="9"/>
      <c r="U96" s="9" t="s">
        <v>38</v>
      </c>
    </row>
    <row r="97" spans="1:21" ht="24">
      <c r="A97" s="9"/>
      <c r="B97" s="9"/>
      <c r="C97" s="23"/>
      <c r="D97" s="23"/>
      <c r="E97" s="23"/>
      <c r="F97" s="24"/>
      <c r="G97" s="23"/>
      <c r="H97" s="23"/>
      <c r="I97" s="23"/>
      <c r="J97" s="23"/>
      <c r="K97" s="23"/>
      <c r="L97" s="23"/>
      <c r="M97" s="23"/>
      <c r="N97" s="24"/>
      <c r="O97" s="23"/>
      <c r="P97" s="23"/>
      <c r="Q97" s="23"/>
      <c r="R97" s="9"/>
      <c r="S97" s="25"/>
      <c r="T97" s="9"/>
      <c r="U97" s="9"/>
    </row>
    <row r="98" spans="1:21" ht="24">
      <c r="A98" s="9"/>
      <c r="B98" s="9"/>
      <c r="C98" s="23"/>
      <c r="D98" s="23"/>
      <c r="E98" s="23"/>
      <c r="F98" s="24"/>
      <c r="G98" s="23"/>
      <c r="H98" s="23"/>
      <c r="I98" s="23"/>
      <c r="J98" s="23"/>
      <c r="K98" s="23"/>
      <c r="L98" s="23"/>
      <c r="M98" s="23"/>
      <c r="N98" s="24"/>
      <c r="O98" s="23"/>
      <c r="P98" s="23"/>
      <c r="Q98" s="23"/>
      <c r="R98" s="9"/>
      <c r="S98" s="25"/>
      <c r="T98" s="9"/>
      <c r="U98" s="9"/>
    </row>
    <row r="99" spans="1:21" ht="24">
      <c r="A99" s="9"/>
      <c r="B99" s="9"/>
      <c r="C99" s="23"/>
      <c r="D99" s="23"/>
      <c r="E99" s="23"/>
      <c r="F99" s="24"/>
      <c r="G99" s="23"/>
      <c r="H99" s="23"/>
      <c r="I99" s="23"/>
      <c r="J99" s="23"/>
      <c r="K99" s="23"/>
      <c r="L99" s="23"/>
      <c r="M99" s="23"/>
      <c r="N99" s="24"/>
      <c r="O99" s="23"/>
      <c r="P99" s="23"/>
      <c r="Q99" s="23"/>
      <c r="R99" s="9"/>
      <c r="S99" s="25"/>
      <c r="T99" s="9"/>
      <c r="U99" s="9"/>
    </row>
    <row r="100" spans="1:21" ht="24">
      <c r="A100" s="9"/>
      <c r="B100" s="9"/>
      <c r="C100" s="23"/>
      <c r="D100" s="23"/>
      <c r="E100" s="23"/>
      <c r="F100" s="24"/>
      <c r="G100" s="23"/>
      <c r="H100" s="23"/>
      <c r="I100" s="23"/>
      <c r="J100" s="23"/>
      <c r="K100" s="23"/>
      <c r="L100" s="23"/>
      <c r="M100" s="23"/>
      <c r="N100" s="24"/>
      <c r="O100" s="23"/>
      <c r="P100" s="23"/>
      <c r="Q100" s="23"/>
      <c r="R100" s="9"/>
      <c r="S100" s="25"/>
      <c r="T100" s="9"/>
      <c r="U100" s="9"/>
    </row>
    <row r="101" spans="1:21" ht="24">
      <c r="A101" s="9"/>
      <c r="B101" s="9"/>
      <c r="C101" s="23"/>
      <c r="D101" s="23"/>
      <c r="E101" s="23"/>
      <c r="F101" s="24"/>
      <c r="G101" s="23"/>
      <c r="H101" s="23"/>
      <c r="I101" s="23"/>
      <c r="J101" s="23"/>
      <c r="K101" s="23"/>
      <c r="L101" s="23"/>
      <c r="M101" s="23"/>
      <c r="N101" s="24"/>
      <c r="O101" s="23"/>
      <c r="P101" s="23"/>
      <c r="Q101" s="23"/>
      <c r="R101" s="9"/>
      <c r="S101" s="25"/>
      <c r="T101" s="9"/>
      <c r="U101" s="9"/>
    </row>
    <row r="102" spans="1:21" ht="32.25">
      <c r="A102" s="5" t="s">
        <v>54</v>
      </c>
      <c r="B102" s="6"/>
      <c r="C102" s="6"/>
      <c r="D102" s="6"/>
      <c r="E102" s="6"/>
      <c r="F102" s="6"/>
      <c r="G102" s="6"/>
      <c r="H102" s="6"/>
      <c r="I102" s="7"/>
      <c r="J102" s="7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26"/>
    </row>
    <row r="103" spans="1:21" ht="32.25">
      <c r="A103" s="5" t="s">
        <v>55</v>
      </c>
      <c r="B103" s="6"/>
      <c r="C103" s="6"/>
      <c r="D103" s="6"/>
      <c r="E103" s="6"/>
      <c r="F103" s="6"/>
      <c r="G103" s="6"/>
      <c r="H103" s="6"/>
      <c r="I103" s="7"/>
      <c r="J103" s="7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1:21" ht="2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</row>
    <row r="105" spans="1:21" ht="24">
      <c r="A105" s="10"/>
      <c r="B105" s="10"/>
      <c r="C105" s="49" t="s">
        <v>9</v>
      </c>
      <c r="D105" s="49"/>
      <c r="E105" s="49"/>
      <c r="F105" s="10"/>
      <c r="G105" s="49" t="s">
        <v>10</v>
      </c>
      <c r="H105" s="49"/>
      <c r="I105" s="49"/>
      <c r="J105" s="11"/>
      <c r="K105" s="49" t="s">
        <v>11</v>
      </c>
      <c r="L105" s="49"/>
      <c r="M105" s="49"/>
      <c r="N105" s="10"/>
      <c r="O105" s="49" t="s">
        <v>12</v>
      </c>
      <c r="P105" s="49"/>
      <c r="Q105" s="49"/>
      <c r="R105" s="10"/>
      <c r="S105" s="12" t="s">
        <v>6</v>
      </c>
      <c r="T105" s="10"/>
      <c r="U105" s="10"/>
    </row>
    <row r="106" spans="1:21" ht="24">
      <c r="A106" s="13" t="s">
        <v>4</v>
      </c>
      <c r="B106" s="13"/>
      <c r="C106" s="50" t="s">
        <v>13</v>
      </c>
      <c r="D106" s="50"/>
      <c r="E106" s="50"/>
      <c r="F106" s="14"/>
      <c r="G106" s="50" t="s">
        <v>14</v>
      </c>
      <c r="H106" s="50"/>
      <c r="I106" s="50"/>
      <c r="J106" s="13"/>
      <c r="K106" s="50" t="s">
        <v>15</v>
      </c>
      <c r="L106" s="50"/>
      <c r="M106" s="50"/>
      <c r="N106" s="14"/>
      <c r="O106" s="50" t="s">
        <v>16</v>
      </c>
      <c r="P106" s="50"/>
      <c r="Q106" s="50"/>
      <c r="R106" s="14"/>
      <c r="S106" s="15" t="s">
        <v>17</v>
      </c>
      <c r="T106" s="14"/>
      <c r="U106" s="13" t="s">
        <v>18</v>
      </c>
    </row>
    <row r="107" spans="1:21" ht="24">
      <c r="A107" s="13" t="s">
        <v>19</v>
      </c>
      <c r="B107" s="13"/>
      <c r="C107" s="15" t="s">
        <v>20</v>
      </c>
      <c r="D107" s="15" t="s">
        <v>21</v>
      </c>
      <c r="E107" s="15" t="s">
        <v>22</v>
      </c>
      <c r="F107" s="15"/>
      <c r="G107" s="15" t="s">
        <v>20</v>
      </c>
      <c r="H107" s="15" t="s">
        <v>21</v>
      </c>
      <c r="I107" s="15" t="s">
        <v>22</v>
      </c>
      <c r="J107" s="15"/>
      <c r="K107" s="15" t="s">
        <v>20</v>
      </c>
      <c r="L107" s="15" t="s">
        <v>21</v>
      </c>
      <c r="M107" s="15" t="s">
        <v>22</v>
      </c>
      <c r="N107" s="15"/>
      <c r="O107" s="15" t="s">
        <v>20</v>
      </c>
      <c r="P107" s="15" t="s">
        <v>23</v>
      </c>
      <c r="Q107" s="15" t="s">
        <v>24</v>
      </c>
      <c r="R107" s="14"/>
      <c r="S107" s="15" t="s">
        <v>23</v>
      </c>
      <c r="T107" s="14"/>
      <c r="U107" s="13" t="s">
        <v>25</v>
      </c>
    </row>
    <row r="108" spans="1:21" ht="24">
      <c r="A108" s="14"/>
      <c r="B108" s="14"/>
      <c r="C108" s="15" t="s">
        <v>26</v>
      </c>
      <c r="D108" s="15" t="s">
        <v>27</v>
      </c>
      <c r="E108" s="15" t="s">
        <v>28</v>
      </c>
      <c r="F108" s="15"/>
      <c r="G108" s="15" t="s">
        <v>26</v>
      </c>
      <c r="H108" s="15" t="s">
        <v>27</v>
      </c>
      <c r="I108" s="15" t="s">
        <v>28</v>
      </c>
      <c r="J108" s="15"/>
      <c r="K108" s="15" t="s">
        <v>26</v>
      </c>
      <c r="L108" s="15" t="s">
        <v>27</v>
      </c>
      <c r="M108" s="15" t="s">
        <v>28</v>
      </c>
      <c r="N108" s="15"/>
      <c r="O108" s="15" t="s">
        <v>26</v>
      </c>
      <c r="P108" s="15" t="s">
        <v>29</v>
      </c>
      <c r="Q108" s="15" t="s">
        <v>30</v>
      </c>
      <c r="R108" s="14"/>
      <c r="S108" s="15" t="s">
        <v>31</v>
      </c>
      <c r="T108" s="14"/>
      <c r="U108" s="14"/>
    </row>
    <row r="109" spans="1:21" ht="24">
      <c r="A109" s="16"/>
      <c r="B109" s="16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 t="s">
        <v>32</v>
      </c>
      <c r="Q109" s="17" t="s">
        <v>32</v>
      </c>
      <c r="R109" s="16"/>
      <c r="S109" s="17" t="s">
        <v>33</v>
      </c>
      <c r="T109" s="16"/>
      <c r="U109" s="16"/>
    </row>
    <row r="110" spans="1:21" ht="24">
      <c r="A110" s="18"/>
      <c r="B110" s="18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8"/>
      <c r="S110" s="19"/>
      <c r="T110" s="18"/>
      <c r="U110" s="18"/>
    </row>
    <row r="111" spans="1:21" ht="24">
      <c r="A111" s="9" t="s">
        <v>76</v>
      </c>
      <c r="B111" s="9"/>
      <c r="C111" s="23">
        <v>555961</v>
      </c>
      <c r="D111" s="23">
        <v>276074</v>
      </c>
      <c r="E111" s="23">
        <v>279887</v>
      </c>
      <c r="F111" s="24"/>
      <c r="G111" s="23">
        <v>540098</v>
      </c>
      <c r="H111" s="23">
        <v>262168</v>
      </c>
      <c r="I111" s="23">
        <v>277930</v>
      </c>
      <c r="J111" s="23"/>
      <c r="K111" s="23">
        <v>15863</v>
      </c>
      <c r="L111" s="23">
        <v>13906</v>
      </c>
      <c r="M111" s="23">
        <v>1957</v>
      </c>
      <c r="N111" s="24"/>
      <c r="O111" s="23">
        <v>171266</v>
      </c>
      <c r="P111" s="23">
        <v>170329</v>
      </c>
      <c r="Q111" s="23">
        <v>937</v>
      </c>
      <c r="R111" s="9"/>
      <c r="S111" s="25">
        <v>3.2</v>
      </c>
      <c r="T111" s="9"/>
      <c r="U111" s="9" t="s">
        <v>77</v>
      </c>
    </row>
    <row r="112" spans="1:21" ht="24">
      <c r="A112" s="9" t="s">
        <v>35</v>
      </c>
      <c r="B112" s="9"/>
      <c r="C112" s="23">
        <v>135536</v>
      </c>
      <c r="D112" s="23">
        <v>66447</v>
      </c>
      <c r="E112" s="23">
        <v>69089</v>
      </c>
      <c r="F112" s="24"/>
      <c r="G112" s="23">
        <v>132055</v>
      </c>
      <c r="H112" s="23">
        <v>63331</v>
      </c>
      <c r="I112" s="23">
        <v>68724</v>
      </c>
      <c r="J112" s="23"/>
      <c r="K112" s="23">
        <v>3481</v>
      </c>
      <c r="L112" s="23">
        <v>3116</v>
      </c>
      <c r="M112" s="23">
        <v>365</v>
      </c>
      <c r="N112" s="24"/>
      <c r="O112" s="23">
        <v>43764</v>
      </c>
      <c r="P112" s="23">
        <v>43595</v>
      </c>
      <c r="Q112" s="23">
        <v>169</v>
      </c>
      <c r="R112" s="9"/>
      <c r="S112" s="25">
        <v>3</v>
      </c>
      <c r="T112" s="9"/>
      <c r="U112" s="9" t="s">
        <v>36</v>
      </c>
    </row>
    <row r="113" spans="1:21" ht="24">
      <c r="A113" s="9" t="s">
        <v>37</v>
      </c>
      <c r="B113" s="9"/>
      <c r="C113" s="23">
        <v>420425</v>
      </c>
      <c r="D113" s="23">
        <v>209627</v>
      </c>
      <c r="E113" s="23">
        <v>210798</v>
      </c>
      <c r="F113" s="24"/>
      <c r="G113" s="23">
        <v>408043</v>
      </c>
      <c r="H113" s="23">
        <v>198837</v>
      </c>
      <c r="I113" s="23">
        <v>209206</v>
      </c>
      <c r="J113" s="23"/>
      <c r="K113" s="23">
        <v>12382</v>
      </c>
      <c r="L113" s="23">
        <v>10790</v>
      </c>
      <c r="M113" s="23">
        <v>1592</v>
      </c>
      <c r="N113" s="24"/>
      <c r="O113" s="23">
        <v>127502</v>
      </c>
      <c r="P113" s="23">
        <v>126734</v>
      </c>
      <c r="Q113" s="23">
        <v>768</v>
      </c>
      <c r="R113" s="9"/>
      <c r="S113" s="25">
        <v>3.2</v>
      </c>
      <c r="T113" s="9"/>
      <c r="U113" s="9" t="s">
        <v>38</v>
      </c>
    </row>
    <row r="114" spans="1:21" ht="24">
      <c r="A114" s="9"/>
      <c r="B114" s="9"/>
      <c r="C114" s="23"/>
      <c r="D114" s="23"/>
      <c r="E114" s="23"/>
      <c r="F114" s="24"/>
      <c r="G114" s="23"/>
      <c r="H114" s="23"/>
      <c r="I114" s="23"/>
      <c r="J114" s="23"/>
      <c r="K114" s="23"/>
      <c r="L114" s="23"/>
      <c r="M114" s="23"/>
      <c r="N114" s="24"/>
      <c r="O114" s="23"/>
      <c r="P114" s="23"/>
      <c r="Q114" s="23"/>
      <c r="R114" s="9"/>
      <c r="S114" s="25"/>
      <c r="T114" s="9"/>
      <c r="U114" s="9"/>
    </row>
    <row r="115" spans="1:21" ht="24">
      <c r="A115" s="9" t="s">
        <v>78</v>
      </c>
      <c r="B115" s="9"/>
      <c r="C115" s="23">
        <v>796748</v>
      </c>
      <c r="D115" s="23">
        <v>385148</v>
      </c>
      <c r="E115" s="23">
        <v>411600</v>
      </c>
      <c r="F115" s="24"/>
      <c r="G115" s="23">
        <v>767998</v>
      </c>
      <c r="H115" s="23">
        <v>363775</v>
      </c>
      <c r="I115" s="23">
        <v>404223</v>
      </c>
      <c r="J115" s="23"/>
      <c r="K115" s="23">
        <v>28749</v>
      </c>
      <c r="L115" s="23">
        <v>21373</v>
      </c>
      <c r="M115" s="23">
        <v>7377</v>
      </c>
      <c r="N115" s="24"/>
      <c r="O115" s="23">
        <v>235939</v>
      </c>
      <c r="P115" s="23">
        <v>233704</v>
      </c>
      <c r="Q115" s="23">
        <v>2235</v>
      </c>
      <c r="R115" s="9"/>
      <c r="S115" s="25">
        <v>3.3</v>
      </c>
      <c r="T115" s="9"/>
      <c r="U115" s="9" t="s">
        <v>79</v>
      </c>
    </row>
    <row r="116" spans="1:21" ht="24">
      <c r="A116" s="9" t="s">
        <v>35</v>
      </c>
      <c r="B116" s="9"/>
      <c r="C116" s="23">
        <v>317886</v>
      </c>
      <c r="D116" s="23">
        <v>149460</v>
      </c>
      <c r="E116" s="23">
        <v>168426</v>
      </c>
      <c r="F116" s="24"/>
      <c r="G116" s="23">
        <v>308807</v>
      </c>
      <c r="H116" s="23">
        <v>143316</v>
      </c>
      <c r="I116" s="23">
        <v>165491</v>
      </c>
      <c r="J116" s="23"/>
      <c r="K116" s="23">
        <v>9080</v>
      </c>
      <c r="L116" s="23">
        <v>6144</v>
      </c>
      <c r="M116" s="23">
        <v>2935</v>
      </c>
      <c r="N116" s="24"/>
      <c r="O116" s="23">
        <v>92466</v>
      </c>
      <c r="P116" s="23">
        <v>91664</v>
      </c>
      <c r="Q116" s="23">
        <v>802</v>
      </c>
      <c r="R116" s="9"/>
      <c r="S116" s="25">
        <v>3.4</v>
      </c>
      <c r="T116" s="9"/>
      <c r="U116" s="9" t="s">
        <v>36</v>
      </c>
    </row>
    <row r="117" spans="1:21" ht="24">
      <c r="A117" s="9" t="s">
        <v>37</v>
      </c>
      <c r="B117" s="9"/>
      <c r="C117" s="23">
        <v>478861</v>
      </c>
      <c r="D117" s="23">
        <v>235688</v>
      </c>
      <c r="E117" s="23">
        <v>243173</v>
      </c>
      <c r="F117" s="24"/>
      <c r="G117" s="23">
        <v>459192</v>
      </c>
      <c r="H117" s="23">
        <v>220460</v>
      </c>
      <c r="I117" s="23">
        <v>238732</v>
      </c>
      <c r="J117" s="23"/>
      <c r="K117" s="23">
        <v>19670</v>
      </c>
      <c r="L117" s="23">
        <v>15228</v>
      </c>
      <c r="M117" s="23">
        <v>4441</v>
      </c>
      <c r="N117" s="24"/>
      <c r="O117" s="23">
        <v>143473</v>
      </c>
      <c r="P117" s="23">
        <v>142040</v>
      </c>
      <c r="Q117" s="23">
        <v>1433</v>
      </c>
      <c r="R117" s="9"/>
      <c r="S117" s="25">
        <v>3.2</v>
      </c>
      <c r="T117" s="9"/>
      <c r="U117" s="9" t="s">
        <v>38</v>
      </c>
    </row>
    <row r="118" spans="1:21" ht="24">
      <c r="A118" s="9"/>
      <c r="B118" s="9"/>
      <c r="C118" s="23"/>
      <c r="D118" s="23"/>
      <c r="E118" s="23"/>
      <c r="F118" s="24"/>
      <c r="G118" s="23"/>
      <c r="H118" s="23"/>
      <c r="I118" s="23"/>
      <c r="J118" s="23"/>
      <c r="K118" s="23"/>
      <c r="L118" s="23"/>
      <c r="M118" s="23"/>
      <c r="N118" s="24"/>
      <c r="O118" s="23"/>
      <c r="P118" s="23"/>
      <c r="Q118" s="23"/>
      <c r="R118" s="9"/>
      <c r="S118" s="25"/>
      <c r="T118" s="9"/>
      <c r="U118" s="9"/>
    </row>
    <row r="119" spans="1:21" ht="24">
      <c r="A119" s="9" t="s">
        <v>80</v>
      </c>
      <c r="B119" s="9"/>
      <c r="C119" s="23">
        <v>801519</v>
      </c>
      <c r="D119" s="23">
        <v>398176</v>
      </c>
      <c r="E119" s="23">
        <v>403342</v>
      </c>
      <c r="F119" s="24"/>
      <c r="G119" s="23">
        <v>775590</v>
      </c>
      <c r="H119" s="23">
        <v>378976</v>
      </c>
      <c r="I119" s="23">
        <v>396613</v>
      </c>
      <c r="J119" s="23"/>
      <c r="K119" s="23">
        <v>25929</v>
      </c>
      <c r="L119" s="23">
        <v>19200</v>
      </c>
      <c r="M119" s="23">
        <v>6729</v>
      </c>
      <c r="N119" s="24"/>
      <c r="O119" s="23">
        <v>236125</v>
      </c>
      <c r="P119" s="23">
        <v>234664</v>
      </c>
      <c r="Q119" s="23">
        <v>1461</v>
      </c>
      <c r="R119" s="9"/>
      <c r="S119" s="25">
        <v>3.3</v>
      </c>
      <c r="T119" s="9"/>
      <c r="U119" s="9" t="s">
        <v>81</v>
      </c>
    </row>
    <row r="120" spans="1:21" ht="24">
      <c r="A120" s="9" t="s">
        <v>35</v>
      </c>
      <c r="B120" s="9"/>
      <c r="C120" s="23">
        <v>292522</v>
      </c>
      <c r="D120" s="23">
        <v>143986</v>
      </c>
      <c r="E120" s="23">
        <v>148535</v>
      </c>
      <c r="F120" s="24"/>
      <c r="G120" s="23">
        <v>278358</v>
      </c>
      <c r="H120" s="23">
        <v>133222</v>
      </c>
      <c r="I120" s="23">
        <v>145137</v>
      </c>
      <c r="J120" s="23"/>
      <c r="K120" s="23">
        <v>14163</v>
      </c>
      <c r="L120" s="23">
        <v>10765</v>
      </c>
      <c r="M120" s="23">
        <v>3399</v>
      </c>
      <c r="N120" s="24"/>
      <c r="O120" s="23">
        <v>90574</v>
      </c>
      <c r="P120" s="23">
        <v>89991</v>
      </c>
      <c r="Q120" s="23">
        <v>583</v>
      </c>
      <c r="R120" s="9"/>
      <c r="S120" s="25">
        <v>3.1</v>
      </c>
      <c r="T120" s="9"/>
      <c r="U120" s="9" t="s">
        <v>36</v>
      </c>
    </row>
    <row r="121" spans="1:21" ht="24">
      <c r="A121" s="9" t="s">
        <v>37</v>
      </c>
      <c r="B121" s="9"/>
      <c r="C121" s="23">
        <v>508997</v>
      </c>
      <c r="D121" s="23">
        <v>254190</v>
      </c>
      <c r="E121" s="23">
        <v>254807</v>
      </c>
      <c r="F121" s="24"/>
      <c r="G121" s="23">
        <v>497231</v>
      </c>
      <c r="H121" s="23">
        <v>245755</v>
      </c>
      <c r="I121" s="23">
        <v>251477</v>
      </c>
      <c r="J121" s="23"/>
      <c r="K121" s="23">
        <v>11766</v>
      </c>
      <c r="L121" s="23">
        <v>8436</v>
      </c>
      <c r="M121" s="23">
        <v>3330</v>
      </c>
      <c r="N121" s="24"/>
      <c r="O121" s="23">
        <v>145551</v>
      </c>
      <c r="P121" s="23">
        <v>144673</v>
      </c>
      <c r="Q121" s="23">
        <v>878</v>
      </c>
      <c r="R121" s="9"/>
      <c r="S121" s="25">
        <v>3.4</v>
      </c>
      <c r="T121" s="9"/>
      <c r="U121" s="9" t="s">
        <v>38</v>
      </c>
    </row>
    <row r="122" spans="1:21" ht="24">
      <c r="A122" s="9"/>
      <c r="B122" s="9"/>
      <c r="C122" s="23"/>
      <c r="D122" s="23"/>
      <c r="E122" s="23"/>
      <c r="F122" s="24"/>
      <c r="G122" s="23"/>
      <c r="H122" s="23"/>
      <c r="I122" s="23"/>
      <c r="J122" s="23"/>
      <c r="K122" s="23"/>
      <c r="L122" s="23"/>
      <c r="M122" s="23"/>
      <c r="N122" s="24"/>
      <c r="O122" s="23"/>
      <c r="P122" s="23"/>
      <c r="Q122" s="23"/>
      <c r="R122" s="9"/>
      <c r="S122" s="25"/>
      <c r="T122" s="9"/>
      <c r="U122" s="9"/>
    </row>
    <row r="123" spans="1:21" ht="24">
      <c r="A123" s="9" t="s">
        <v>82</v>
      </c>
      <c r="B123" s="9"/>
      <c r="C123" s="23">
        <v>845561</v>
      </c>
      <c r="D123" s="23">
        <v>407266</v>
      </c>
      <c r="E123" s="23">
        <v>438295</v>
      </c>
      <c r="F123" s="24"/>
      <c r="G123" s="23">
        <v>830732</v>
      </c>
      <c r="H123" s="23">
        <v>395843</v>
      </c>
      <c r="I123" s="23">
        <v>434889</v>
      </c>
      <c r="J123" s="23"/>
      <c r="K123" s="23">
        <v>14829</v>
      </c>
      <c r="L123" s="23">
        <v>11423</v>
      </c>
      <c r="M123" s="23">
        <v>3406</v>
      </c>
      <c r="N123" s="24"/>
      <c r="O123" s="23">
        <v>247918</v>
      </c>
      <c r="P123" s="23">
        <v>246991</v>
      </c>
      <c r="Q123" s="23">
        <v>927</v>
      </c>
      <c r="R123" s="9"/>
      <c r="S123" s="25">
        <v>3.4</v>
      </c>
      <c r="T123" s="9"/>
      <c r="U123" s="9" t="s">
        <v>83</v>
      </c>
    </row>
    <row r="124" spans="1:21" ht="24">
      <c r="A124" s="9" t="s">
        <v>35</v>
      </c>
      <c r="B124" s="9"/>
      <c r="C124" s="23">
        <v>228496</v>
      </c>
      <c r="D124" s="23">
        <v>108666</v>
      </c>
      <c r="E124" s="23">
        <v>119830</v>
      </c>
      <c r="F124" s="24"/>
      <c r="G124" s="23">
        <v>221082</v>
      </c>
      <c r="H124" s="23">
        <v>103278</v>
      </c>
      <c r="I124" s="23">
        <v>117805</v>
      </c>
      <c r="J124" s="23"/>
      <c r="K124" s="23">
        <v>7414</v>
      </c>
      <c r="L124" s="23">
        <v>5388</v>
      </c>
      <c r="M124" s="23">
        <v>2025</v>
      </c>
      <c r="N124" s="24"/>
      <c r="O124" s="23">
        <v>71614</v>
      </c>
      <c r="P124" s="23">
        <v>71316</v>
      </c>
      <c r="Q124" s="23">
        <v>298</v>
      </c>
      <c r="R124" s="9"/>
      <c r="S124" s="25">
        <v>3.1</v>
      </c>
      <c r="T124" s="9"/>
      <c r="U124" s="9" t="s">
        <v>36</v>
      </c>
    </row>
    <row r="125" spans="1:21" ht="24">
      <c r="A125" s="9" t="s">
        <v>37</v>
      </c>
      <c r="B125" s="9"/>
      <c r="C125" s="23">
        <v>617065</v>
      </c>
      <c r="D125" s="23">
        <v>298600</v>
      </c>
      <c r="E125" s="23">
        <v>318465</v>
      </c>
      <c r="F125" s="24"/>
      <c r="G125" s="23">
        <v>609650</v>
      </c>
      <c r="H125" s="23">
        <v>292566</v>
      </c>
      <c r="I125" s="23">
        <v>317084</v>
      </c>
      <c r="J125" s="23"/>
      <c r="K125" s="23">
        <v>7415</v>
      </c>
      <c r="L125" s="23">
        <v>6035</v>
      </c>
      <c r="M125" s="23">
        <v>1380</v>
      </c>
      <c r="N125" s="24"/>
      <c r="O125" s="23">
        <v>176304</v>
      </c>
      <c r="P125" s="23">
        <v>175675</v>
      </c>
      <c r="Q125" s="23">
        <v>629</v>
      </c>
      <c r="R125" s="9"/>
      <c r="S125" s="25">
        <v>3.5</v>
      </c>
      <c r="T125" s="9"/>
      <c r="U125" s="9" t="s">
        <v>38</v>
      </c>
    </row>
    <row r="126" spans="1:21" ht="24">
      <c r="A126" s="9"/>
      <c r="B126" s="9"/>
      <c r="C126" s="23"/>
      <c r="D126" s="23"/>
      <c r="E126" s="23"/>
      <c r="F126" s="24"/>
      <c r="G126" s="23"/>
      <c r="H126" s="23"/>
      <c r="I126" s="23"/>
      <c r="J126" s="23"/>
      <c r="K126" s="23"/>
      <c r="L126" s="23"/>
      <c r="M126" s="23"/>
      <c r="N126" s="24"/>
      <c r="O126" s="23"/>
      <c r="P126" s="23"/>
      <c r="Q126" s="23"/>
      <c r="R126" s="9"/>
      <c r="S126" s="25"/>
      <c r="T126" s="9"/>
      <c r="U126" s="9"/>
    </row>
    <row r="127" spans="1:21" ht="24">
      <c r="A127" s="9" t="s">
        <v>84</v>
      </c>
      <c r="B127" s="9"/>
      <c r="C127" s="23">
        <v>943892</v>
      </c>
      <c r="D127" s="23">
        <v>460062</v>
      </c>
      <c r="E127" s="23">
        <v>483830</v>
      </c>
      <c r="F127" s="24"/>
      <c r="G127" s="23">
        <v>895320</v>
      </c>
      <c r="H127" s="23">
        <v>430771</v>
      </c>
      <c r="I127" s="23">
        <v>464549</v>
      </c>
      <c r="J127" s="23"/>
      <c r="K127" s="23">
        <v>48571</v>
      </c>
      <c r="L127" s="23">
        <v>29291</v>
      </c>
      <c r="M127" s="23">
        <v>19281</v>
      </c>
      <c r="N127" s="24"/>
      <c r="O127" s="23">
        <v>286312</v>
      </c>
      <c r="P127" s="23">
        <v>284907</v>
      </c>
      <c r="Q127" s="23">
        <v>1405</v>
      </c>
      <c r="R127" s="9"/>
      <c r="S127" s="25">
        <v>3.1</v>
      </c>
      <c r="T127" s="9"/>
      <c r="U127" s="9" t="s">
        <v>85</v>
      </c>
    </row>
    <row r="128" spans="1:21" ht="24">
      <c r="A128" s="9" t="s">
        <v>35</v>
      </c>
      <c r="B128" s="9"/>
      <c r="C128" s="23">
        <v>339737</v>
      </c>
      <c r="D128" s="23">
        <v>166150</v>
      </c>
      <c r="E128" s="23">
        <v>173586</v>
      </c>
      <c r="F128" s="24"/>
      <c r="G128" s="23">
        <v>312092</v>
      </c>
      <c r="H128" s="23">
        <v>149302</v>
      </c>
      <c r="I128" s="23">
        <v>162791</v>
      </c>
      <c r="J128" s="23"/>
      <c r="K128" s="23">
        <v>27644</v>
      </c>
      <c r="L128" s="23">
        <v>16849</v>
      </c>
      <c r="M128" s="23">
        <v>10796</v>
      </c>
      <c r="N128" s="24"/>
      <c r="O128" s="23">
        <v>114269</v>
      </c>
      <c r="P128" s="23">
        <v>113942</v>
      </c>
      <c r="Q128" s="23">
        <v>327</v>
      </c>
      <c r="R128" s="9"/>
      <c r="S128" s="25">
        <v>2.7</v>
      </c>
      <c r="T128" s="9"/>
      <c r="U128" s="9" t="s">
        <v>36</v>
      </c>
    </row>
    <row r="129" spans="1:21" ht="24">
      <c r="A129" s="9" t="s">
        <v>37</v>
      </c>
      <c r="B129" s="9"/>
      <c r="C129" s="23">
        <v>604155</v>
      </c>
      <c r="D129" s="23">
        <v>293912</v>
      </c>
      <c r="E129" s="23">
        <v>310243</v>
      </c>
      <c r="F129" s="24"/>
      <c r="G129" s="23">
        <v>583228</v>
      </c>
      <c r="H129" s="23">
        <v>281470</v>
      </c>
      <c r="I129" s="23">
        <v>301758</v>
      </c>
      <c r="J129" s="23"/>
      <c r="K129" s="23">
        <v>20927</v>
      </c>
      <c r="L129" s="23">
        <v>12442</v>
      </c>
      <c r="M129" s="23">
        <v>8485</v>
      </c>
      <c r="N129" s="24"/>
      <c r="O129" s="23">
        <v>172044</v>
      </c>
      <c r="P129" s="23">
        <v>170966</v>
      </c>
      <c r="Q129" s="23">
        <v>1078</v>
      </c>
      <c r="R129" s="9"/>
      <c r="S129" s="25">
        <v>3.4</v>
      </c>
      <c r="T129" s="9"/>
      <c r="U129" s="9" t="s">
        <v>38</v>
      </c>
    </row>
    <row r="130" spans="1:21" ht="24">
      <c r="A130" s="9"/>
      <c r="B130" s="9"/>
      <c r="C130" s="23"/>
      <c r="D130" s="23"/>
      <c r="E130" s="23"/>
      <c r="F130" s="24"/>
      <c r="G130" s="23"/>
      <c r="H130" s="23"/>
      <c r="I130" s="23"/>
      <c r="J130" s="23"/>
      <c r="K130" s="23"/>
      <c r="L130" s="23"/>
      <c r="M130" s="23"/>
      <c r="N130" s="24"/>
      <c r="O130" s="23"/>
      <c r="P130" s="23"/>
      <c r="Q130" s="23"/>
      <c r="R130" s="9"/>
      <c r="S130" s="25"/>
      <c r="T130" s="9"/>
      <c r="U130" s="9"/>
    </row>
    <row r="131" spans="1:21" ht="24">
      <c r="A131" s="9" t="s">
        <v>86</v>
      </c>
      <c r="B131" s="9"/>
      <c r="C131" s="23">
        <v>887191</v>
      </c>
      <c r="D131" s="23">
        <v>441573</v>
      </c>
      <c r="E131" s="23">
        <v>445618</v>
      </c>
      <c r="F131" s="24"/>
      <c r="G131" s="23">
        <v>866493</v>
      </c>
      <c r="H131" s="23">
        <v>427256</v>
      </c>
      <c r="I131" s="23">
        <v>439237</v>
      </c>
      <c r="J131" s="23"/>
      <c r="K131" s="23">
        <v>20698</v>
      </c>
      <c r="L131" s="23">
        <v>14317</v>
      </c>
      <c r="M131" s="23">
        <v>6381</v>
      </c>
      <c r="N131" s="24"/>
      <c r="O131" s="23">
        <v>327953</v>
      </c>
      <c r="P131" s="23">
        <v>326742</v>
      </c>
      <c r="Q131" s="23">
        <v>1211</v>
      </c>
      <c r="R131" s="9"/>
      <c r="S131" s="25">
        <v>2.7</v>
      </c>
      <c r="T131" s="9"/>
      <c r="U131" s="9" t="s">
        <v>87</v>
      </c>
    </row>
    <row r="132" spans="1:21" ht="24">
      <c r="A132" s="9" t="s">
        <v>35</v>
      </c>
      <c r="B132" s="9"/>
      <c r="C132" s="23">
        <v>479186</v>
      </c>
      <c r="D132" s="23">
        <v>237778</v>
      </c>
      <c r="E132" s="23">
        <v>241408</v>
      </c>
      <c r="F132" s="24"/>
      <c r="G132" s="23">
        <v>462724</v>
      </c>
      <c r="H132" s="23">
        <v>226430</v>
      </c>
      <c r="I132" s="23">
        <v>236294</v>
      </c>
      <c r="J132" s="23"/>
      <c r="K132" s="23">
        <v>16463</v>
      </c>
      <c r="L132" s="23">
        <v>11348</v>
      </c>
      <c r="M132" s="23">
        <v>5114</v>
      </c>
      <c r="N132" s="24"/>
      <c r="O132" s="23">
        <v>177797</v>
      </c>
      <c r="P132" s="23">
        <v>176961</v>
      </c>
      <c r="Q132" s="23">
        <v>836</v>
      </c>
      <c r="R132" s="9"/>
      <c r="S132" s="25">
        <v>2.6</v>
      </c>
      <c r="T132" s="9"/>
      <c r="U132" s="9" t="s">
        <v>36</v>
      </c>
    </row>
    <row r="133" spans="1:21" ht="24">
      <c r="A133" s="9" t="s">
        <v>37</v>
      </c>
      <c r="B133" s="9"/>
      <c r="C133" s="23">
        <v>408005</v>
      </c>
      <c r="D133" s="23">
        <v>203795</v>
      </c>
      <c r="E133" s="23">
        <v>204210</v>
      </c>
      <c r="F133" s="24"/>
      <c r="G133" s="23">
        <v>403769</v>
      </c>
      <c r="H133" s="23">
        <v>200826</v>
      </c>
      <c r="I133" s="23">
        <v>202943</v>
      </c>
      <c r="J133" s="23"/>
      <c r="K133" s="23">
        <v>4236</v>
      </c>
      <c r="L133" s="23">
        <v>2969</v>
      </c>
      <c r="M133" s="23">
        <v>1267</v>
      </c>
      <c r="N133" s="24"/>
      <c r="O133" s="23">
        <v>150156</v>
      </c>
      <c r="P133" s="23">
        <v>149781</v>
      </c>
      <c r="Q133" s="23">
        <v>375</v>
      </c>
      <c r="R133" s="9"/>
      <c r="S133" s="25">
        <v>2.7</v>
      </c>
      <c r="T133" s="9"/>
      <c r="U133" s="9" t="s">
        <v>38</v>
      </c>
    </row>
    <row r="134" spans="1:21" ht="24">
      <c r="A134" s="9"/>
      <c r="B134" s="9"/>
      <c r="C134" s="23"/>
      <c r="D134" s="23"/>
      <c r="E134" s="23"/>
      <c r="F134" s="24"/>
      <c r="G134" s="23"/>
      <c r="H134" s="23"/>
      <c r="I134" s="23"/>
      <c r="J134" s="23"/>
      <c r="K134" s="23"/>
      <c r="L134" s="23"/>
      <c r="M134" s="23"/>
      <c r="N134" s="24"/>
      <c r="O134" s="23"/>
      <c r="P134" s="23"/>
      <c r="Q134" s="23"/>
      <c r="R134" s="9"/>
      <c r="S134" s="25"/>
      <c r="T134" s="9"/>
      <c r="U134" s="9"/>
    </row>
    <row r="135" spans="1:21" ht="24">
      <c r="A135" s="9" t="s">
        <v>88</v>
      </c>
      <c r="B135" s="9"/>
      <c r="C135" s="23">
        <v>185564</v>
      </c>
      <c r="D135" s="23">
        <v>90537</v>
      </c>
      <c r="E135" s="23">
        <v>95027</v>
      </c>
      <c r="F135" s="24"/>
      <c r="G135" s="23">
        <v>178412</v>
      </c>
      <c r="H135" s="23">
        <v>84993</v>
      </c>
      <c r="I135" s="23">
        <v>93419</v>
      </c>
      <c r="J135" s="23"/>
      <c r="K135" s="23">
        <v>7152</v>
      </c>
      <c r="L135" s="23">
        <v>5544</v>
      </c>
      <c r="M135" s="23">
        <v>1608</v>
      </c>
      <c r="N135" s="24"/>
      <c r="O135" s="23">
        <v>49902</v>
      </c>
      <c r="P135" s="23">
        <v>49577</v>
      </c>
      <c r="Q135" s="23">
        <v>325</v>
      </c>
      <c r="R135" s="9"/>
      <c r="S135" s="25">
        <v>3.6</v>
      </c>
      <c r="T135" s="9"/>
      <c r="U135" s="9" t="s">
        <v>89</v>
      </c>
    </row>
    <row r="136" spans="1:21" ht="24">
      <c r="A136" s="9" t="s">
        <v>35</v>
      </c>
      <c r="B136" s="9"/>
      <c r="C136" s="23">
        <v>42549</v>
      </c>
      <c r="D136" s="23">
        <v>19708</v>
      </c>
      <c r="E136" s="23">
        <v>22842</v>
      </c>
      <c r="F136" s="24"/>
      <c r="G136" s="23">
        <v>41170</v>
      </c>
      <c r="H136" s="23">
        <v>18770</v>
      </c>
      <c r="I136" s="23">
        <v>22400</v>
      </c>
      <c r="J136" s="23"/>
      <c r="K136" s="23">
        <v>1379</v>
      </c>
      <c r="L136" s="23">
        <v>938</v>
      </c>
      <c r="M136" s="23">
        <v>441</v>
      </c>
      <c r="N136" s="24"/>
      <c r="O136" s="23">
        <v>11628</v>
      </c>
      <c r="P136" s="23">
        <v>11547</v>
      </c>
      <c r="Q136" s="23">
        <v>81</v>
      </c>
      <c r="R136" s="9"/>
      <c r="S136" s="25">
        <v>3.6</v>
      </c>
      <c r="T136" s="9"/>
      <c r="U136" s="9" t="s">
        <v>36</v>
      </c>
    </row>
    <row r="137" spans="1:21" ht="24">
      <c r="A137" s="9" t="s">
        <v>37</v>
      </c>
      <c r="B137" s="9"/>
      <c r="C137" s="23">
        <v>143015</v>
      </c>
      <c r="D137" s="23">
        <v>70830</v>
      </c>
      <c r="E137" s="23">
        <v>72185</v>
      </c>
      <c r="F137" s="24"/>
      <c r="G137" s="23">
        <v>137242</v>
      </c>
      <c r="H137" s="23">
        <v>66223</v>
      </c>
      <c r="I137" s="23">
        <v>71019</v>
      </c>
      <c r="J137" s="23"/>
      <c r="K137" s="23">
        <v>5773</v>
      </c>
      <c r="L137" s="23">
        <v>4607</v>
      </c>
      <c r="M137" s="23">
        <v>1166</v>
      </c>
      <c r="N137" s="24"/>
      <c r="O137" s="23">
        <v>38274</v>
      </c>
      <c r="P137" s="23">
        <v>38030</v>
      </c>
      <c r="Q137" s="23">
        <v>244</v>
      </c>
      <c r="R137" s="9"/>
      <c r="S137" s="25">
        <v>3.6</v>
      </c>
      <c r="T137" s="9"/>
      <c r="U137" s="9" t="s">
        <v>38</v>
      </c>
    </row>
    <row r="138" spans="1:21" ht="24">
      <c r="A138" s="9"/>
      <c r="B138" s="9"/>
      <c r="C138" s="23"/>
      <c r="D138" s="23"/>
      <c r="E138" s="23"/>
      <c r="F138" s="24"/>
      <c r="G138" s="23"/>
      <c r="H138" s="23"/>
      <c r="I138" s="23"/>
      <c r="J138" s="23"/>
      <c r="K138" s="23"/>
      <c r="L138" s="23"/>
      <c r="M138" s="23"/>
      <c r="N138" s="24"/>
      <c r="O138" s="23"/>
      <c r="P138" s="23"/>
      <c r="Q138" s="23"/>
      <c r="R138" s="9"/>
      <c r="S138" s="25"/>
      <c r="T138" s="9"/>
      <c r="U138" s="9"/>
    </row>
    <row r="139" spans="1:21" ht="24">
      <c r="A139" s="9" t="s">
        <v>90</v>
      </c>
      <c r="B139" s="9"/>
      <c r="C139" s="23">
        <v>472589</v>
      </c>
      <c r="D139" s="23">
        <v>231091</v>
      </c>
      <c r="E139" s="23">
        <v>241498</v>
      </c>
      <c r="F139" s="24"/>
      <c r="G139" s="23">
        <v>455305</v>
      </c>
      <c r="H139" s="23">
        <v>218494</v>
      </c>
      <c r="I139" s="23">
        <v>236811</v>
      </c>
      <c r="J139" s="23"/>
      <c r="K139" s="23">
        <v>17284</v>
      </c>
      <c r="L139" s="23">
        <v>12597</v>
      </c>
      <c r="M139" s="23">
        <v>4687</v>
      </c>
      <c r="N139" s="24"/>
      <c r="O139" s="23">
        <v>143216</v>
      </c>
      <c r="P139" s="23">
        <v>142694</v>
      </c>
      <c r="Q139" s="23">
        <v>522</v>
      </c>
      <c r="R139" s="9"/>
      <c r="S139" s="25">
        <v>3.2</v>
      </c>
      <c r="T139" s="9"/>
      <c r="U139" s="9" t="s">
        <v>91</v>
      </c>
    </row>
    <row r="140" spans="1:21" ht="24">
      <c r="A140" s="9" t="s">
        <v>35</v>
      </c>
      <c r="B140" s="9"/>
      <c r="C140" s="23">
        <v>175675</v>
      </c>
      <c r="D140" s="23">
        <v>83735</v>
      </c>
      <c r="E140" s="23">
        <v>91940</v>
      </c>
      <c r="F140" s="24"/>
      <c r="G140" s="23">
        <v>167330</v>
      </c>
      <c r="H140" s="23">
        <v>77751</v>
      </c>
      <c r="I140" s="23">
        <v>89578</v>
      </c>
      <c r="J140" s="23"/>
      <c r="K140" s="23">
        <v>8345</v>
      </c>
      <c r="L140" s="23">
        <v>5984</v>
      </c>
      <c r="M140" s="23">
        <v>2362</v>
      </c>
      <c r="N140" s="24"/>
      <c r="O140" s="23">
        <v>54298</v>
      </c>
      <c r="P140" s="23">
        <v>54110</v>
      </c>
      <c r="Q140" s="23">
        <v>188</v>
      </c>
      <c r="R140" s="9"/>
      <c r="S140" s="25">
        <v>3.1</v>
      </c>
      <c r="T140" s="9"/>
      <c r="U140" s="9" t="s">
        <v>36</v>
      </c>
    </row>
    <row r="141" spans="1:21" ht="24">
      <c r="A141" s="9" t="s">
        <v>37</v>
      </c>
      <c r="B141" s="9"/>
      <c r="C141" s="23">
        <v>296914</v>
      </c>
      <c r="D141" s="23">
        <v>147356</v>
      </c>
      <c r="E141" s="23">
        <v>149558</v>
      </c>
      <c r="F141" s="24"/>
      <c r="G141" s="23">
        <v>287975</v>
      </c>
      <c r="H141" s="23">
        <v>140743</v>
      </c>
      <c r="I141" s="23">
        <v>147232</v>
      </c>
      <c r="J141" s="23"/>
      <c r="K141" s="23">
        <v>8939</v>
      </c>
      <c r="L141" s="23">
        <v>6613</v>
      </c>
      <c r="M141" s="23">
        <v>2325</v>
      </c>
      <c r="N141" s="24"/>
      <c r="O141" s="23">
        <v>88918</v>
      </c>
      <c r="P141" s="23">
        <v>88584</v>
      </c>
      <c r="Q141" s="23">
        <v>334</v>
      </c>
      <c r="R141" s="9"/>
      <c r="S141" s="25">
        <v>3.3</v>
      </c>
      <c r="T141" s="9"/>
      <c r="U141" s="9" t="s">
        <v>38</v>
      </c>
    </row>
    <row r="142" spans="1:21" ht="24">
      <c r="A142" s="9"/>
      <c r="B142" s="9"/>
      <c r="C142" s="23"/>
      <c r="D142" s="23"/>
      <c r="E142" s="23"/>
      <c r="F142" s="24"/>
      <c r="G142" s="23"/>
      <c r="H142" s="23"/>
      <c r="I142" s="23"/>
      <c r="J142" s="23"/>
      <c r="K142" s="23"/>
      <c r="L142" s="23"/>
      <c r="M142" s="23"/>
      <c r="N142" s="24"/>
      <c r="O142" s="23"/>
      <c r="P142" s="23"/>
      <c r="Q142" s="23"/>
      <c r="R142" s="9"/>
      <c r="S142" s="25"/>
      <c r="T142" s="9"/>
      <c r="U142" s="9"/>
    </row>
    <row r="143" spans="1:21" ht="24">
      <c r="A143" s="9" t="s">
        <v>92</v>
      </c>
      <c r="B143" s="9"/>
      <c r="C143" s="23">
        <v>467466</v>
      </c>
      <c r="D143" s="23">
        <v>235266</v>
      </c>
      <c r="E143" s="23">
        <v>232200</v>
      </c>
      <c r="F143" s="24"/>
      <c r="G143" s="23">
        <v>437825</v>
      </c>
      <c r="H143" s="23">
        <v>213313</v>
      </c>
      <c r="I143" s="23">
        <v>224512</v>
      </c>
      <c r="J143" s="23"/>
      <c r="K143" s="23">
        <v>29641</v>
      </c>
      <c r="L143" s="23">
        <v>21953</v>
      </c>
      <c r="M143" s="23">
        <v>7688</v>
      </c>
      <c r="N143" s="24"/>
      <c r="O143" s="23">
        <v>142296</v>
      </c>
      <c r="P143" s="23">
        <v>140640</v>
      </c>
      <c r="Q143" s="23">
        <v>1656</v>
      </c>
      <c r="R143" s="9"/>
      <c r="S143" s="25">
        <v>3.1</v>
      </c>
      <c r="T143" s="9"/>
      <c r="U143" s="9" t="s">
        <v>93</v>
      </c>
    </row>
    <row r="144" spans="1:21" ht="24">
      <c r="A144" s="9" t="s">
        <v>35</v>
      </c>
      <c r="B144" s="9"/>
      <c r="C144" s="23">
        <v>177012</v>
      </c>
      <c r="D144" s="23">
        <v>87525</v>
      </c>
      <c r="E144" s="23">
        <v>89486</v>
      </c>
      <c r="F144" s="24"/>
      <c r="G144" s="23">
        <v>160444</v>
      </c>
      <c r="H144" s="23">
        <v>76320</v>
      </c>
      <c r="I144" s="23">
        <v>84124</v>
      </c>
      <c r="J144" s="23"/>
      <c r="K144" s="23">
        <v>16568</v>
      </c>
      <c r="L144" s="23">
        <v>11206</v>
      </c>
      <c r="M144" s="23">
        <v>5362</v>
      </c>
      <c r="N144" s="24"/>
      <c r="O144" s="23">
        <v>56656</v>
      </c>
      <c r="P144" s="23">
        <v>55872</v>
      </c>
      <c r="Q144" s="23">
        <v>784</v>
      </c>
      <c r="R144" s="9"/>
      <c r="S144" s="25">
        <v>2.9</v>
      </c>
      <c r="T144" s="9"/>
      <c r="U144" s="9" t="s">
        <v>36</v>
      </c>
    </row>
    <row r="145" spans="1:21" ht="24">
      <c r="A145" s="9" t="s">
        <v>37</v>
      </c>
      <c r="B145" s="9"/>
      <c r="C145" s="23">
        <v>290454</v>
      </c>
      <c r="D145" s="23">
        <v>147741</v>
      </c>
      <c r="E145" s="23">
        <v>142713</v>
      </c>
      <c r="F145" s="24"/>
      <c r="G145" s="23">
        <v>277381</v>
      </c>
      <c r="H145" s="23">
        <v>136993</v>
      </c>
      <c r="I145" s="23">
        <v>140388</v>
      </c>
      <c r="J145" s="23"/>
      <c r="K145" s="23">
        <v>13073</v>
      </c>
      <c r="L145" s="23">
        <v>10747</v>
      </c>
      <c r="M145" s="23">
        <v>2326</v>
      </c>
      <c r="N145" s="24"/>
      <c r="O145" s="23">
        <v>85641</v>
      </c>
      <c r="P145" s="23">
        <v>84769</v>
      </c>
      <c r="Q145" s="23">
        <v>872</v>
      </c>
      <c r="R145" s="9"/>
      <c r="S145" s="25">
        <v>3.3</v>
      </c>
      <c r="T145" s="9"/>
      <c r="U145" s="9" t="s">
        <v>38</v>
      </c>
    </row>
    <row r="146" spans="1:21" ht="24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26"/>
    </row>
    <row r="147" spans="1:21" ht="24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26"/>
    </row>
    <row r="148" spans="1:21" ht="24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26"/>
    </row>
    <row r="149" spans="1:21" ht="24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26"/>
    </row>
    <row r="150" spans="1:21" ht="24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26"/>
    </row>
    <row r="151" spans="1:21" ht="32.25">
      <c r="A151" s="5" t="s">
        <v>54</v>
      </c>
      <c r="B151" s="6"/>
      <c r="C151" s="6"/>
      <c r="D151" s="6"/>
      <c r="E151" s="6"/>
      <c r="F151" s="6"/>
      <c r="G151" s="6"/>
      <c r="H151" s="6"/>
      <c r="I151" s="7"/>
      <c r="J151" s="7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26"/>
    </row>
    <row r="152" spans="1:21" ht="32.25">
      <c r="A152" s="5" t="s">
        <v>55</v>
      </c>
      <c r="B152" s="6"/>
      <c r="C152" s="6"/>
      <c r="D152" s="6"/>
      <c r="E152" s="6"/>
      <c r="F152" s="6"/>
      <c r="G152" s="6"/>
      <c r="H152" s="6"/>
      <c r="I152" s="7"/>
      <c r="J152" s="7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</row>
    <row r="153" spans="1:21" ht="24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</row>
    <row r="154" spans="1:21" ht="24">
      <c r="A154" s="10"/>
      <c r="B154" s="10"/>
      <c r="C154" s="49" t="s">
        <v>9</v>
      </c>
      <c r="D154" s="49"/>
      <c r="E154" s="49"/>
      <c r="F154" s="10"/>
      <c r="G154" s="49" t="s">
        <v>10</v>
      </c>
      <c r="H154" s="49"/>
      <c r="I154" s="49"/>
      <c r="J154" s="11"/>
      <c r="K154" s="49" t="s">
        <v>11</v>
      </c>
      <c r="L154" s="49"/>
      <c r="M154" s="49"/>
      <c r="N154" s="10"/>
      <c r="O154" s="49" t="s">
        <v>12</v>
      </c>
      <c r="P154" s="49"/>
      <c r="Q154" s="49"/>
      <c r="R154" s="10"/>
      <c r="S154" s="12" t="s">
        <v>6</v>
      </c>
      <c r="T154" s="10"/>
      <c r="U154" s="10"/>
    </row>
    <row r="155" spans="1:21" ht="24">
      <c r="A155" s="13" t="s">
        <v>4</v>
      </c>
      <c r="B155" s="13"/>
      <c r="C155" s="50" t="s">
        <v>13</v>
      </c>
      <c r="D155" s="50"/>
      <c r="E155" s="50"/>
      <c r="F155" s="14"/>
      <c r="G155" s="50" t="s">
        <v>14</v>
      </c>
      <c r="H155" s="50"/>
      <c r="I155" s="50"/>
      <c r="J155" s="13"/>
      <c r="K155" s="50" t="s">
        <v>15</v>
      </c>
      <c r="L155" s="50"/>
      <c r="M155" s="50"/>
      <c r="N155" s="14"/>
      <c r="O155" s="50" t="s">
        <v>16</v>
      </c>
      <c r="P155" s="50"/>
      <c r="Q155" s="50"/>
      <c r="R155" s="14"/>
      <c r="S155" s="15" t="s">
        <v>17</v>
      </c>
      <c r="T155" s="14"/>
      <c r="U155" s="13" t="s">
        <v>18</v>
      </c>
    </row>
    <row r="156" spans="1:21" ht="24">
      <c r="A156" s="13" t="s">
        <v>19</v>
      </c>
      <c r="B156" s="13"/>
      <c r="C156" s="15" t="s">
        <v>20</v>
      </c>
      <c r="D156" s="15" t="s">
        <v>21</v>
      </c>
      <c r="E156" s="15" t="s">
        <v>22</v>
      </c>
      <c r="F156" s="15"/>
      <c r="G156" s="15" t="s">
        <v>20</v>
      </c>
      <c r="H156" s="15" t="s">
        <v>21</v>
      </c>
      <c r="I156" s="15" t="s">
        <v>22</v>
      </c>
      <c r="J156" s="15"/>
      <c r="K156" s="15" t="s">
        <v>20</v>
      </c>
      <c r="L156" s="15" t="s">
        <v>21</v>
      </c>
      <c r="M156" s="15" t="s">
        <v>22</v>
      </c>
      <c r="N156" s="15"/>
      <c r="O156" s="15" t="s">
        <v>20</v>
      </c>
      <c r="P156" s="15" t="s">
        <v>23</v>
      </c>
      <c r="Q156" s="15" t="s">
        <v>24</v>
      </c>
      <c r="R156" s="14"/>
      <c r="S156" s="15" t="s">
        <v>23</v>
      </c>
      <c r="T156" s="14"/>
      <c r="U156" s="13" t="s">
        <v>25</v>
      </c>
    </row>
    <row r="157" spans="1:21" ht="24">
      <c r="A157" s="14"/>
      <c r="B157" s="14"/>
      <c r="C157" s="15" t="s">
        <v>26</v>
      </c>
      <c r="D157" s="15" t="s">
        <v>27</v>
      </c>
      <c r="E157" s="15" t="s">
        <v>28</v>
      </c>
      <c r="F157" s="15"/>
      <c r="G157" s="15" t="s">
        <v>26</v>
      </c>
      <c r="H157" s="15" t="s">
        <v>27</v>
      </c>
      <c r="I157" s="15" t="s">
        <v>28</v>
      </c>
      <c r="J157" s="15"/>
      <c r="K157" s="15" t="s">
        <v>26</v>
      </c>
      <c r="L157" s="15" t="s">
        <v>27</v>
      </c>
      <c r="M157" s="15" t="s">
        <v>28</v>
      </c>
      <c r="N157" s="15"/>
      <c r="O157" s="15" t="s">
        <v>26</v>
      </c>
      <c r="P157" s="15" t="s">
        <v>29</v>
      </c>
      <c r="Q157" s="15" t="s">
        <v>30</v>
      </c>
      <c r="R157" s="14"/>
      <c r="S157" s="15" t="s">
        <v>31</v>
      </c>
      <c r="T157" s="14"/>
      <c r="U157" s="14"/>
    </row>
    <row r="158" spans="1:21" ht="24">
      <c r="A158" s="16"/>
      <c r="B158" s="16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 t="s">
        <v>32</v>
      </c>
      <c r="Q158" s="17" t="s">
        <v>32</v>
      </c>
      <c r="R158" s="16"/>
      <c r="S158" s="17" t="s">
        <v>33</v>
      </c>
      <c r="T158" s="16"/>
      <c r="U158" s="16"/>
    </row>
    <row r="159" spans="1:21" ht="24">
      <c r="A159" s="18"/>
      <c r="B159" s="18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8"/>
      <c r="S159" s="19"/>
      <c r="T159" s="18"/>
      <c r="U159" s="18"/>
    </row>
    <row r="160" spans="1:21" ht="24">
      <c r="A160" s="28" t="s">
        <v>94</v>
      </c>
      <c r="B160" s="28"/>
      <c r="C160" s="29">
        <v>11656040</v>
      </c>
      <c r="D160" s="29">
        <v>5716158</v>
      </c>
      <c r="E160" s="29">
        <v>5939882</v>
      </c>
      <c r="F160" s="30"/>
      <c r="G160" s="29">
        <v>11307896</v>
      </c>
      <c r="H160" s="29">
        <v>5479415</v>
      </c>
      <c r="I160" s="29">
        <v>5828481</v>
      </c>
      <c r="J160" s="29"/>
      <c r="K160" s="29">
        <v>348144</v>
      </c>
      <c r="L160" s="29">
        <v>236743</v>
      </c>
      <c r="M160" s="29">
        <v>111402</v>
      </c>
      <c r="N160" s="30"/>
      <c r="O160" s="29">
        <v>3771529</v>
      </c>
      <c r="P160" s="29">
        <v>3741291</v>
      </c>
      <c r="Q160" s="29">
        <v>30238</v>
      </c>
      <c r="R160" s="28"/>
      <c r="S160" s="31">
        <v>3</v>
      </c>
      <c r="T160" s="28"/>
      <c r="U160" s="28" t="s">
        <v>95</v>
      </c>
    </row>
    <row r="161" spans="1:21" ht="24">
      <c r="A161" s="9" t="s">
        <v>35</v>
      </c>
      <c r="B161" s="32"/>
      <c r="C161" s="33">
        <v>4038091</v>
      </c>
      <c r="D161" s="33">
        <v>1939139</v>
      </c>
      <c r="E161" s="33">
        <v>2098951</v>
      </c>
      <c r="F161" s="34"/>
      <c r="G161" s="33">
        <v>3858827</v>
      </c>
      <c r="H161" s="33">
        <v>1827703</v>
      </c>
      <c r="I161" s="33">
        <v>2031125</v>
      </c>
      <c r="J161" s="33"/>
      <c r="K161" s="33">
        <v>179263</v>
      </c>
      <c r="L161" s="33">
        <v>111437</v>
      </c>
      <c r="M161" s="33">
        <v>67827</v>
      </c>
      <c r="N161" s="34"/>
      <c r="O161" s="33">
        <v>1415634</v>
      </c>
      <c r="P161" s="33">
        <v>1397060</v>
      </c>
      <c r="Q161" s="33">
        <v>18574</v>
      </c>
      <c r="R161" s="32"/>
      <c r="S161" s="35">
        <v>2.8</v>
      </c>
      <c r="T161" s="32"/>
      <c r="U161" s="9" t="s">
        <v>36</v>
      </c>
    </row>
    <row r="162" spans="1:21" ht="24">
      <c r="A162" s="9" t="s">
        <v>37</v>
      </c>
      <c r="B162" s="32"/>
      <c r="C162" s="33">
        <v>7617950</v>
      </c>
      <c r="D162" s="33">
        <v>3777019</v>
      </c>
      <c r="E162" s="33">
        <v>3840931</v>
      </c>
      <c r="F162" s="34"/>
      <c r="G162" s="33">
        <v>7449069</v>
      </c>
      <c r="H162" s="33">
        <v>3651713</v>
      </c>
      <c r="I162" s="33">
        <v>3797356</v>
      </c>
      <c r="J162" s="33"/>
      <c r="K162" s="33">
        <v>168881</v>
      </c>
      <c r="L162" s="33">
        <v>125306</v>
      </c>
      <c r="M162" s="33">
        <v>43575</v>
      </c>
      <c r="N162" s="34"/>
      <c r="O162" s="33">
        <v>2355895</v>
      </c>
      <c r="P162" s="33">
        <v>2344231</v>
      </c>
      <c r="Q162" s="33">
        <v>11664</v>
      </c>
      <c r="R162" s="32"/>
      <c r="S162" s="35">
        <v>3.2</v>
      </c>
      <c r="T162" s="32"/>
      <c r="U162" s="9" t="s">
        <v>38</v>
      </c>
    </row>
    <row r="163" spans="1:21" ht="24">
      <c r="A163" s="32"/>
      <c r="B163" s="32"/>
      <c r="C163" s="33"/>
      <c r="D163" s="33"/>
      <c r="E163" s="33"/>
      <c r="F163" s="34"/>
      <c r="G163" s="33"/>
      <c r="H163" s="33"/>
      <c r="I163" s="33"/>
      <c r="J163" s="33"/>
      <c r="K163" s="33"/>
      <c r="L163" s="33"/>
      <c r="M163" s="33"/>
      <c r="N163" s="34"/>
      <c r="O163" s="33"/>
      <c r="P163" s="33"/>
      <c r="Q163" s="33"/>
      <c r="R163" s="32"/>
      <c r="S163" s="35"/>
      <c r="T163" s="32"/>
      <c r="U163" s="32"/>
    </row>
    <row r="164" spans="1:21" ht="24">
      <c r="A164" s="32" t="s">
        <v>96</v>
      </c>
      <c r="B164" s="32"/>
      <c r="C164" s="33">
        <v>1737041</v>
      </c>
      <c r="D164" s="33">
        <v>852246</v>
      </c>
      <c r="E164" s="33">
        <v>884795</v>
      </c>
      <c r="F164" s="34"/>
      <c r="G164" s="33">
        <v>1629241</v>
      </c>
      <c r="H164" s="33">
        <v>789447</v>
      </c>
      <c r="I164" s="33">
        <v>839795</v>
      </c>
      <c r="J164" s="33"/>
      <c r="K164" s="33">
        <v>107799</v>
      </c>
      <c r="L164" s="33">
        <v>62799</v>
      </c>
      <c r="M164" s="33">
        <v>45000</v>
      </c>
      <c r="N164" s="34"/>
      <c r="O164" s="33">
        <v>610281</v>
      </c>
      <c r="P164" s="33">
        <v>596549</v>
      </c>
      <c r="Q164" s="33">
        <v>13732</v>
      </c>
      <c r="R164" s="32"/>
      <c r="S164" s="35">
        <v>2.7</v>
      </c>
      <c r="T164" s="32"/>
      <c r="U164" s="32" t="s">
        <v>97</v>
      </c>
    </row>
    <row r="165" spans="1:21" ht="24">
      <c r="A165" s="9" t="s">
        <v>35</v>
      </c>
      <c r="B165" s="32"/>
      <c r="C165" s="33">
        <v>967020</v>
      </c>
      <c r="D165" s="33">
        <v>466145</v>
      </c>
      <c r="E165" s="33">
        <v>500875</v>
      </c>
      <c r="F165" s="34"/>
      <c r="G165" s="33">
        <v>879043</v>
      </c>
      <c r="H165" s="33">
        <v>415946</v>
      </c>
      <c r="I165" s="33">
        <v>463097</v>
      </c>
      <c r="J165" s="33"/>
      <c r="K165" s="33">
        <v>87977</v>
      </c>
      <c r="L165" s="33">
        <v>50199</v>
      </c>
      <c r="M165" s="33">
        <v>37778</v>
      </c>
      <c r="N165" s="34"/>
      <c r="O165" s="33">
        <v>366905</v>
      </c>
      <c r="P165" s="33">
        <v>354859</v>
      </c>
      <c r="Q165" s="33">
        <v>12046</v>
      </c>
      <c r="R165" s="32"/>
      <c r="S165" s="35">
        <v>2.5</v>
      </c>
      <c r="T165" s="32"/>
      <c r="U165" s="9" t="s">
        <v>36</v>
      </c>
    </row>
    <row r="166" spans="1:21" ht="24">
      <c r="A166" s="9" t="s">
        <v>37</v>
      </c>
      <c r="B166" s="32"/>
      <c r="C166" s="33">
        <v>770021</v>
      </c>
      <c r="D166" s="33">
        <v>386101</v>
      </c>
      <c r="E166" s="33">
        <v>383920</v>
      </c>
      <c r="F166" s="34"/>
      <c r="G166" s="33">
        <v>750198</v>
      </c>
      <c r="H166" s="33">
        <v>373501</v>
      </c>
      <c r="I166" s="33">
        <v>376697</v>
      </c>
      <c r="J166" s="33"/>
      <c r="K166" s="33">
        <v>19823</v>
      </c>
      <c r="L166" s="33">
        <v>12600</v>
      </c>
      <c r="M166" s="33">
        <v>7222</v>
      </c>
      <c r="N166" s="34"/>
      <c r="O166" s="33">
        <v>243376</v>
      </c>
      <c r="P166" s="33">
        <v>241690</v>
      </c>
      <c r="Q166" s="33">
        <v>1686</v>
      </c>
      <c r="R166" s="32"/>
      <c r="S166" s="35">
        <v>3.1</v>
      </c>
      <c r="T166" s="32"/>
      <c r="U166" s="9" t="s">
        <v>38</v>
      </c>
    </row>
    <row r="167" spans="1:21" ht="24">
      <c r="A167" s="32"/>
      <c r="B167" s="32"/>
      <c r="C167" s="33"/>
      <c r="D167" s="33"/>
      <c r="E167" s="33"/>
      <c r="F167" s="34"/>
      <c r="G167" s="33"/>
      <c r="H167" s="33"/>
      <c r="I167" s="33"/>
      <c r="J167" s="33"/>
      <c r="K167" s="33"/>
      <c r="L167" s="33"/>
      <c r="M167" s="33"/>
      <c r="N167" s="34"/>
      <c r="O167" s="33"/>
      <c r="P167" s="33"/>
      <c r="Q167" s="33"/>
      <c r="R167" s="32"/>
      <c r="S167" s="35"/>
      <c r="T167" s="32"/>
      <c r="U167" s="32"/>
    </row>
    <row r="168" spans="1:21" ht="24">
      <c r="A168" s="32" t="s">
        <v>98</v>
      </c>
      <c r="B168" s="32"/>
      <c r="C168" s="33">
        <v>412741</v>
      </c>
      <c r="D168" s="33">
        <v>201351</v>
      </c>
      <c r="E168" s="33">
        <v>211390</v>
      </c>
      <c r="F168" s="34"/>
      <c r="G168" s="33">
        <v>402876</v>
      </c>
      <c r="H168" s="33">
        <v>194518</v>
      </c>
      <c r="I168" s="33">
        <v>208358</v>
      </c>
      <c r="J168" s="33"/>
      <c r="K168" s="33">
        <v>9865</v>
      </c>
      <c r="L168" s="33">
        <v>6832</v>
      </c>
      <c r="M168" s="33">
        <v>3033</v>
      </c>
      <c r="N168" s="34"/>
      <c r="O168" s="33">
        <v>147873</v>
      </c>
      <c r="P168" s="33">
        <v>146911</v>
      </c>
      <c r="Q168" s="33">
        <v>962</v>
      </c>
      <c r="R168" s="32"/>
      <c r="S168" s="35">
        <v>2.7</v>
      </c>
      <c r="T168" s="32"/>
      <c r="U168" s="32" t="s">
        <v>99</v>
      </c>
    </row>
    <row r="169" spans="1:21" ht="24">
      <c r="A169" s="9" t="s">
        <v>35</v>
      </c>
      <c r="B169" s="32"/>
      <c r="C169" s="33">
        <v>262833</v>
      </c>
      <c r="D169" s="33">
        <v>126662</v>
      </c>
      <c r="E169" s="33">
        <v>136170</v>
      </c>
      <c r="F169" s="34"/>
      <c r="G169" s="33">
        <v>255816</v>
      </c>
      <c r="H169" s="33">
        <v>121691</v>
      </c>
      <c r="I169" s="33">
        <v>134125</v>
      </c>
      <c r="J169" s="33"/>
      <c r="K169" s="33">
        <v>7016</v>
      </c>
      <c r="L169" s="33">
        <v>4971</v>
      </c>
      <c r="M169" s="33">
        <v>2045</v>
      </c>
      <c r="N169" s="34"/>
      <c r="O169" s="33">
        <v>98520</v>
      </c>
      <c r="P169" s="33">
        <v>97856</v>
      </c>
      <c r="Q169" s="33">
        <v>664</v>
      </c>
      <c r="R169" s="32"/>
      <c r="S169" s="35">
        <v>2.6</v>
      </c>
      <c r="T169" s="32"/>
      <c r="U169" s="9" t="s">
        <v>36</v>
      </c>
    </row>
    <row r="170" spans="1:21" ht="24">
      <c r="A170" s="9" t="s">
        <v>37</v>
      </c>
      <c r="B170" s="32"/>
      <c r="C170" s="33">
        <v>149908</v>
      </c>
      <c r="D170" s="33">
        <v>74688</v>
      </c>
      <c r="E170" s="33">
        <v>75220</v>
      </c>
      <c r="F170" s="34"/>
      <c r="G170" s="33">
        <v>147059</v>
      </c>
      <c r="H170" s="33">
        <v>72827</v>
      </c>
      <c r="I170" s="33">
        <v>74232</v>
      </c>
      <c r="J170" s="33"/>
      <c r="K170" s="33">
        <v>2849</v>
      </c>
      <c r="L170" s="33">
        <v>1861</v>
      </c>
      <c r="M170" s="33">
        <v>988</v>
      </c>
      <c r="N170" s="34"/>
      <c r="O170" s="33">
        <v>49353</v>
      </c>
      <c r="P170" s="33">
        <v>49055</v>
      </c>
      <c r="Q170" s="33">
        <v>298</v>
      </c>
      <c r="R170" s="32"/>
      <c r="S170" s="35">
        <v>3</v>
      </c>
      <c r="T170" s="32"/>
      <c r="U170" s="9" t="s">
        <v>38</v>
      </c>
    </row>
    <row r="171" spans="1:21" ht="24">
      <c r="A171" s="32"/>
      <c r="B171" s="32"/>
      <c r="C171" s="33"/>
      <c r="D171" s="33"/>
      <c r="E171" s="33"/>
      <c r="F171" s="34"/>
      <c r="G171" s="33"/>
      <c r="H171" s="33"/>
      <c r="I171" s="33"/>
      <c r="J171" s="33"/>
      <c r="K171" s="33"/>
      <c r="L171" s="33"/>
      <c r="M171" s="33"/>
      <c r="N171" s="34"/>
      <c r="O171" s="33"/>
      <c r="P171" s="33"/>
      <c r="Q171" s="33"/>
      <c r="R171" s="32"/>
      <c r="S171" s="35"/>
      <c r="T171" s="32"/>
      <c r="U171" s="32"/>
    </row>
    <row r="172" spans="1:21" ht="24">
      <c r="A172" s="32" t="s">
        <v>100</v>
      </c>
      <c r="B172" s="32"/>
      <c r="C172" s="33">
        <v>743143</v>
      </c>
      <c r="D172" s="33">
        <v>367509</v>
      </c>
      <c r="E172" s="33">
        <v>375635</v>
      </c>
      <c r="F172" s="34"/>
      <c r="G172" s="33">
        <v>727959</v>
      </c>
      <c r="H172" s="33">
        <v>356069</v>
      </c>
      <c r="I172" s="33">
        <v>371890</v>
      </c>
      <c r="J172" s="33"/>
      <c r="K172" s="33">
        <v>15184</v>
      </c>
      <c r="L172" s="33">
        <v>11439</v>
      </c>
      <c r="M172" s="33">
        <v>3745</v>
      </c>
      <c r="N172" s="34"/>
      <c r="O172" s="33">
        <v>241249</v>
      </c>
      <c r="P172" s="33">
        <v>239627</v>
      </c>
      <c r="Q172" s="33">
        <v>1622</v>
      </c>
      <c r="R172" s="32"/>
      <c r="S172" s="35">
        <v>3</v>
      </c>
      <c r="T172" s="32"/>
      <c r="U172" s="32" t="s">
        <v>101</v>
      </c>
    </row>
    <row r="173" spans="1:21" ht="24">
      <c r="A173" s="9" t="s">
        <v>35</v>
      </c>
      <c r="B173" s="32"/>
      <c r="C173" s="33">
        <v>372463</v>
      </c>
      <c r="D173" s="33">
        <v>180360</v>
      </c>
      <c r="E173" s="33">
        <v>192103</v>
      </c>
      <c r="F173" s="34"/>
      <c r="G173" s="33">
        <v>362248</v>
      </c>
      <c r="H173" s="33">
        <v>173305</v>
      </c>
      <c r="I173" s="33">
        <v>188943</v>
      </c>
      <c r="J173" s="33"/>
      <c r="K173" s="33">
        <v>10216</v>
      </c>
      <c r="L173" s="33">
        <v>7055</v>
      </c>
      <c r="M173" s="33">
        <v>3160</v>
      </c>
      <c r="N173" s="34"/>
      <c r="O173" s="33">
        <v>124039</v>
      </c>
      <c r="P173" s="33">
        <v>123005</v>
      </c>
      <c r="Q173" s="33">
        <v>1034</v>
      </c>
      <c r="R173" s="32"/>
      <c r="S173" s="35">
        <v>2.9</v>
      </c>
      <c r="T173" s="32"/>
      <c r="U173" s="9" t="s">
        <v>36</v>
      </c>
    </row>
    <row r="174" spans="1:21" ht="24">
      <c r="A174" s="9" t="s">
        <v>37</v>
      </c>
      <c r="B174" s="32"/>
      <c r="C174" s="33">
        <v>370680</v>
      </c>
      <c r="D174" s="33">
        <v>187148</v>
      </c>
      <c r="E174" s="33">
        <v>183532</v>
      </c>
      <c r="F174" s="34"/>
      <c r="G174" s="33">
        <v>365711</v>
      </c>
      <c r="H174" s="33">
        <v>182764</v>
      </c>
      <c r="I174" s="33">
        <v>182947</v>
      </c>
      <c r="J174" s="33"/>
      <c r="K174" s="33">
        <v>4969</v>
      </c>
      <c r="L174" s="33">
        <v>4384</v>
      </c>
      <c r="M174" s="33">
        <v>585</v>
      </c>
      <c r="N174" s="34"/>
      <c r="O174" s="33">
        <v>117210</v>
      </c>
      <c r="P174" s="33">
        <v>116622</v>
      </c>
      <c r="Q174" s="33">
        <v>588</v>
      </c>
      <c r="R174" s="32"/>
      <c r="S174" s="35">
        <v>3.1</v>
      </c>
      <c r="T174" s="32"/>
      <c r="U174" s="9" t="s">
        <v>38</v>
      </c>
    </row>
    <row r="175" spans="1:21" ht="24">
      <c r="A175" s="32"/>
      <c r="B175" s="32"/>
      <c r="C175" s="33"/>
      <c r="D175" s="33"/>
      <c r="E175" s="33"/>
      <c r="F175" s="34"/>
      <c r="G175" s="33"/>
      <c r="H175" s="33"/>
      <c r="I175" s="33"/>
      <c r="J175" s="33"/>
      <c r="K175" s="33"/>
      <c r="L175" s="33"/>
      <c r="M175" s="33"/>
      <c r="N175" s="34"/>
      <c r="O175" s="33"/>
      <c r="P175" s="33"/>
      <c r="Q175" s="33"/>
      <c r="R175" s="32"/>
      <c r="S175" s="35"/>
      <c r="T175" s="32"/>
      <c r="U175" s="32"/>
    </row>
    <row r="176" spans="1:21" ht="24">
      <c r="A176" s="32" t="s">
        <v>102</v>
      </c>
      <c r="B176" s="32"/>
      <c r="C176" s="33">
        <v>438578</v>
      </c>
      <c r="D176" s="33">
        <v>213033</v>
      </c>
      <c r="E176" s="33">
        <v>225545</v>
      </c>
      <c r="F176" s="34"/>
      <c r="G176" s="33">
        <v>430212</v>
      </c>
      <c r="H176" s="33">
        <v>206905</v>
      </c>
      <c r="I176" s="33">
        <v>223307</v>
      </c>
      <c r="J176" s="33"/>
      <c r="K176" s="33">
        <v>8366</v>
      </c>
      <c r="L176" s="33">
        <v>6128</v>
      </c>
      <c r="M176" s="33">
        <v>2238</v>
      </c>
      <c r="N176" s="34"/>
      <c r="O176" s="33">
        <v>146035</v>
      </c>
      <c r="P176" s="33">
        <v>145184</v>
      </c>
      <c r="Q176" s="33">
        <v>851</v>
      </c>
      <c r="R176" s="32"/>
      <c r="S176" s="35">
        <v>3</v>
      </c>
      <c r="T176" s="32"/>
      <c r="U176" s="32" t="s">
        <v>103</v>
      </c>
    </row>
    <row r="177" spans="1:21" ht="24">
      <c r="A177" s="9" t="s">
        <v>35</v>
      </c>
      <c r="B177" s="32"/>
      <c r="C177" s="33">
        <v>151047</v>
      </c>
      <c r="D177" s="33">
        <v>72244</v>
      </c>
      <c r="E177" s="33">
        <v>78803</v>
      </c>
      <c r="F177" s="34"/>
      <c r="G177" s="33">
        <v>145050</v>
      </c>
      <c r="H177" s="33">
        <v>68241</v>
      </c>
      <c r="I177" s="33">
        <v>76809</v>
      </c>
      <c r="J177" s="33"/>
      <c r="K177" s="33">
        <v>5997</v>
      </c>
      <c r="L177" s="33">
        <v>4002</v>
      </c>
      <c r="M177" s="33">
        <v>1994</v>
      </c>
      <c r="N177" s="34"/>
      <c r="O177" s="33">
        <v>51783</v>
      </c>
      <c r="P177" s="33">
        <v>51325</v>
      </c>
      <c r="Q177" s="33">
        <v>458</v>
      </c>
      <c r="R177" s="32"/>
      <c r="S177" s="35">
        <v>2.8</v>
      </c>
      <c r="T177" s="32"/>
      <c r="U177" s="9" t="s">
        <v>36</v>
      </c>
    </row>
    <row r="178" spans="1:21" ht="24">
      <c r="A178" s="9" t="s">
        <v>37</v>
      </c>
      <c r="B178" s="32"/>
      <c r="C178" s="33">
        <v>287531</v>
      </c>
      <c r="D178" s="33">
        <v>140789</v>
      </c>
      <c r="E178" s="33">
        <v>146742</v>
      </c>
      <c r="F178" s="34"/>
      <c r="G178" s="33">
        <v>285162</v>
      </c>
      <c r="H178" s="33">
        <v>138663</v>
      </c>
      <c r="I178" s="33">
        <v>146499</v>
      </c>
      <c r="J178" s="33"/>
      <c r="K178" s="33">
        <v>2369</v>
      </c>
      <c r="L178" s="33">
        <v>2126</v>
      </c>
      <c r="M178" s="33">
        <v>243</v>
      </c>
      <c r="N178" s="34"/>
      <c r="O178" s="33">
        <v>94251</v>
      </c>
      <c r="P178" s="33">
        <v>93858</v>
      </c>
      <c r="Q178" s="33">
        <v>393</v>
      </c>
      <c r="R178" s="32"/>
      <c r="S178" s="35">
        <v>3</v>
      </c>
      <c r="T178" s="32"/>
      <c r="U178" s="9" t="s">
        <v>38</v>
      </c>
    </row>
    <row r="179" spans="1:21" ht="24">
      <c r="A179" s="32"/>
      <c r="B179" s="32"/>
      <c r="C179" s="33"/>
      <c r="D179" s="33"/>
      <c r="E179" s="33"/>
      <c r="F179" s="34"/>
      <c r="G179" s="33"/>
      <c r="H179" s="33"/>
      <c r="I179" s="33"/>
      <c r="J179" s="33"/>
      <c r="K179" s="33"/>
      <c r="L179" s="33"/>
      <c r="M179" s="33"/>
      <c r="N179" s="34"/>
      <c r="O179" s="33"/>
      <c r="P179" s="33"/>
      <c r="Q179" s="33"/>
      <c r="R179" s="32"/>
      <c r="S179" s="35"/>
      <c r="T179" s="32"/>
      <c r="U179" s="32"/>
    </row>
    <row r="180" spans="1:21" ht="24">
      <c r="A180" s="32" t="s">
        <v>104</v>
      </c>
      <c r="B180" s="32"/>
      <c r="C180" s="33">
        <v>427398</v>
      </c>
      <c r="D180" s="33">
        <v>208210</v>
      </c>
      <c r="E180" s="33">
        <v>219189</v>
      </c>
      <c r="F180" s="34"/>
      <c r="G180" s="33">
        <v>419463</v>
      </c>
      <c r="H180" s="33">
        <v>202637</v>
      </c>
      <c r="I180" s="33">
        <v>216826</v>
      </c>
      <c r="J180" s="33"/>
      <c r="K180" s="33">
        <v>7935</v>
      </c>
      <c r="L180" s="33">
        <v>5573</v>
      </c>
      <c r="M180" s="33">
        <v>2362</v>
      </c>
      <c r="N180" s="34"/>
      <c r="O180" s="33">
        <v>147073</v>
      </c>
      <c r="P180" s="33">
        <v>146598</v>
      </c>
      <c r="Q180" s="33">
        <v>475</v>
      </c>
      <c r="R180" s="32"/>
      <c r="S180" s="35">
        <v>2.9</v>
      </c>
      <c r="T180" s="32"/>
      <c r="U180" s="32" t="s">
        <v>105</v>
      </c>
    </row>
    <row r="181" spans="1:21" ht="24">
      <c r="A181" s="9" t="s">
        <v>35</v>
      </c>
      <c r="B181" s="32"/>
      <c r="C181" s="33">
        <v>156099</v>
      </c>
      <c r="D181" s="33">
        <v>75175</v>
      </c>
      <c r="E181" s="33">
        <v>80924</v>
      </c>
      <c r="F181" s="34"/>
      <c r="G181" s="33">
        <v>152612</v>
      </c>
      <c r="H181" s="33">
        <v>72459</v>
      </c>
      <c r="I181" s="33">
        <v>80153</v>
      </c>
      <c r="J181" s="33"/>
      <c r="K181" s="33">
        <v>3488</v>
      </c>
      <c r="L181" s="33">
        <v>2717</v>
      </c>
      <c r="M181" s="33">
        <v>771</v>
      </c>
      <c r="N181" s="34"/>
      <c r="O181" s="33">
        <v>54868</v>
      </c>
      <c r="P181" s="33">
        <v>54676</v>
      </c>
      <c r="Q181" s="33">
        <v>192</v>
      </c>
      <c r="R181" s="32"/>
      <c r="S181" s="35">
        <v>2.8</v>
      </c>
      <c r="T181" s="32"/>
      <c r="U181" s="9" t="s">
        <v>36</v>
      </c>
    </row>
    <row r="182" spans="1:21" ht="24">
      <c r="A182" s="9" t="s">
        <v>37</v>
      </c>
      <c r="B182" s="32"/>
      <c r="C182" s="33">
        <v>271299</v>
      </c>
      <c r="D182" s="33">
        <v>133034</v>
      </c>
      <c r="E182" s="33">
        <v>138265</v>
      </c>
      <c r="F182" s="34"/>
      <c r="G182" s="33">
        <v>266852</v>
      </c>
      <c r="H182" s="33">
        <v>130178</v>
      </c>
      <c r="I182" s="33">
        <v>136673</v>
      </c>
      <c r="J182" s="33"/>
      <c r="K182" s="33">
        <v>4447</v>
      </c>
      <c r="L182" s="33">
        <v>2856</v>
      </c>
      <c r="M182" s="33">
        <v>1592</v>
      </c>
      <c r="N182" s="34"/>
      <c r="O182" s="33">
        <v>92205</v>
      </c>
      <c r="P182" s="33">
        <v>91922</v>
      </c>
      <c r="Q182" s="33">
        <v>283</v>
      </c>
      <c r="R182" s="32"/>
      <c r="S182" s="35">
        <v>2.9</v>
      </c>
      <c r="T182" s="32"/>
      <c r="U182" s="9" t="s">
        <v>38</v>
      </c>
    </row>
    <row r="183" spans="1:21" ht="24">
      <c r="A183" s="32"/>
      <c r="B183" s="32"/>
      <c r="C183" s="33"/>
      <c r="D183" s="33"/>
      <c r="E183" s="33"/>
      <c r="F183" s="34"/>
      <c r="G183" s="33"/>
      <c r="H183" s="33"/>
      <c r="I183" s="33"/>
      <c r="J183" s="33"/>
      <c r="K183" s="33"/>
      <c r="L183" s="33"/>
      <c r="M183" s="33"/>
      <c r="N183" s="34"/>
      <c r="O183" s="33"/>
      <c r="P183" s="33"/>
      <c r="Q183" s="33"/>
      <c r="R183" s="32"/>
      <c r="S183" s="35"/>
      <c r="T183" s="32"/>
      <c r="U183" s="32"/>
    </row>
    <row r="184" spans="1:21" ht="24">
      <c r="A184" s="32" t="s">
        <v>106</v>
      </c>
      <c r="B184" s="32"/>
      <c r="C184" s="33">
        <v>452814</v>
      </c>
      <c r="D184" s="33">
        <v>225883</v>
      </c>
      <c r="E184" s="33">
        <v>226930</v>
      </c>
      <c r="F184" s="34"/>
      <c r="G184" s="33">
        <v>443091</v>
      </c>
      <c r="H184" s="33">
        <v>218850</v>
      </c>
      <c r="I184" s="33">
        <v>224241</v>
      </c>
      <c r="J184" s="33"/>
      <c r="K184" s="33">
        <v>9723</v>
      </c>
      <c r="L184" s="33">
        <v>7033</v>
      </c>
      <c r="M184" s="33">
        <v>2690</v>
      </c>
      <c r="N184" s="34"/>
      <c r="O184" s="33">
        <v>140222</v>
      </c>
      <c r="P184" s="33">
        <v>139459</v>
      </c>
      <c r="Q184" s="33">
        <v>763</v>
      </c>
      <c r="R184" s="32"/>
      <c r="S184" s="35">
        <v>3.2</v>
      </c>
      <c r="T184" s="32"/>
      <c r="U184" s="32" t="s">
        <v>107</v>
      </c>
    </row>
    <row r="185" spans="1:21" ht="24">
      <c r="A185" s="9" t="s">
        <v>35</v>
      </c>
      <c r="B185" s="32"/>
      <c r="C185" s="33">
        <v>99196</v>
      </c>
      <c r="D185" s="33">
        <v>48680</v>
      </c>
      <c r="E185" s="33">
        <v>50516</v>
      </c>
      <c r="F185" s="34"/>
      <c r="G185" s="33">
        <v>94429</v>
      </c>
      <c r="H185" s="33">
        <v>45291</v>
      </c>
      <c r="I185" s="33">
        <v>49138</v>
      </c>
      <c r="J185" s="33"/>
      <c r="K185" s="33">
        <v>4767</v>
      </c>
      <c r="L185" s="33">
        <v>3389</v>
      </c>
      <c r="M185" s="33">
        <v>1378</v>
      </c>
      <c r="N185" s="34"/>
      <c r="O185" s="33">
        <v>32864</v>
      </c>
      <c r="P185" s="33">
        <v>32626</v>
      </c>
      <c r="Q185" s="33">
        <v>238</v>
      </c>
      <c r="R185" s="32"/>
      <c r="S185" s="35">
        <v>2.9</v>
      </c>
      <c r="T185" s="32"/>
      <c r="U185" s="9" t="s">
        <v>36</v>
      </c>
    </row>
    <row r="186" spans="1:21" ht="24">
      <c r="A186" s="9" t="s">
        <v>37</v>
      </c>
      <c r="B186" s="32"/>
      <c r="C186" s="33">
        <v>353618</v>
      </c>
      <c r="D186" s="33">
        <v>177203</v>
      </c>
      <c r="E186" s="33">
        <v>176414</v>
      </c>
      <c r="F186" s="34"/>
      <c r="G186" s="33">
        <v>348662</v>
      </c>
      <c r="H186" s="33">
        <v>173559</v>
      </c>
      <c r="I186" s="33">
        <v>175103</v>
      </c>
      <c r="J186" s="33"/>
      <c r="K186" s="33">
        <v>4956</v>
      </c>
      <c r="L186" s="33">
        <v>3644</v>
      </c>
      <c r="M186" s="33">
        <v>1311</v>
      </c>
      <c r="N186" s="34"/>
      <c r="O186" s="33">
        <v>107358</v>
      </c>
      <c r="P186" s="33">
        <v>106833</v>
      </c>
      <c r="Q186" s="33">
        <v>525</v>
      </c>
      <c r="R186" s="32"/>
      <c r="S186" s="35">
        <v>3.3</v>
      </c>
      <c r="T186" s="32"/>
      <c r="U186" s="9" t="s">
        <v>38</v>
      </c>
    </row>
    <row r="187" spans="1:21" ht="24">
      <c r="A187" s="32"/>
      <c r="B187" s="32"/>
      <c r="C187" s="33"/>
      <c r="D187" s="33"/>
      <c r="E187" s="33"/>
      <c r="F187" s="34"/>
      <c r="G187" s="33"/>
      <c r="H187" s="33"/>
      <c r="I187" s="33"/>
      <c r="J187" s="33"/>
      <c r="K187" s="33"/>
      <c r="L187" s="33"/>
      <c r="M187" s="33"/>
      <c r="N187" s="34"/>
      <c r="O187" s="33"/>
      <c r="P187" s="33"/>
      <c r="Q187" s="33"/>
      <c r="R187" s="32"/>
      <c r="S187" s="35"/>
      <c r="T187" s="32"/>
      <c r="U187" s="32"/>
    </row>
    <row r="188" spans="1:21" ht="24">
      <c r="A188" s="32" t="s">
        <v>108</v>
      </c>
      <c r="B188" s="32"/>
      <c r="C188" s="33">
        <v>417380</v>
      </c>
      <c r="D188" s="33">
        <v>205076</v>
      </c>
      <c r="E188" s="33">
        <v>212303</v>
      </c>
      <c r="F188" s="34"/>
      <c r="G188" s="33">
        <v>404833</v>
      </c>
      <c r="H188" s="33">
        <v>196840</v>
      </c>
      <c r="I188" s="33">
        <v>207993</v>
      </c>
      <c r="J188" s="33"/>
      <c r="K188" s="33">
        <v>12547</v>
      </c>
      <c r="L188" s="33">
        <v>8237</v>
      </c>
      <c r="M188" s="33">
        <v>4310</v>
      </c>
      <c r="N188" s="34"/>
      <c r="O188" s="33">
        <v>141724</v>
      </c>
      <c r="P188" s="33">
        <v>141038</v>
      </c>
      <c r="Q188" s="33">
        <v>686</v>
      </c>
      <c r="R188" s="32"/>
      <c r="S188" s="35">
        <v>2.9</v>
      </c>
      <c r="T188" s="32"/>
      <c r="U188" s="32" t="s">
        <v>109</v>
      </c>
    </row>
    <row r="189" spans="1:21" ht="24">
      <c r="A189" s="9" t="s">
        <v>35</v>
      </c>
      <c r="B189" s="32"/>
      <c r="C189" s="33">
        <v>221062</v>
      </c>
      <c r="D189" s="33">
        <v>106657</v>
      </c>
      <c r="E189" s="33">
        <v>114405</v>
      </c>
      <c r="F189" s="34"/>
      <c r="G189" s="33">
        <v>214476</v>
      </c>
      <c r="H189" s="33">
        <v>102724</v>
      </c>
      <c r="I189" s="33">
        <v>111752</v>
      </c>
      <c r="J189" s="33"/>
      <c r="K189" s="33">
        <v>6587</v>
      </c>
      <c r="L189" s="33">
        <v>3933</v>
      </c>
      <c r="M189" s="33">
        <v>2653</v>
      </c>
      <c r="N189" s="34"/>
      <c r="O189" s="33">
        <v>77031</v>
      </c>
      <c r="P189" s="33">
        <v>76668</v>
      </c>
      <c r="Q189" s="33">
        <v>363</v>
      </c>
      <c r="R189" s="32"/>
      <c r="S189" s="35">
        <v>2.8</v>
      </c>
      <c r="T189" s="32"/>
      <c r="U189" s="9" t="s">
        <v>36</v>
      </c>
    </row>
    <row r="190" spans="1:21" ht="24">
      <c r="A190" s="9" t="s">
        <v>37</v>
      </c>
      <c r="B190" s="32"/>
      <c r="C190" s="33">
        <v>196317</v>
      </c>
      <c r="D190" s="33">
        <v>98419</v>
      </c>
      <c r="E190" s="33">
        <v>97898</v>
      </c>
      <c r="F190" s="34"/>
      <c r="G190" s="33">
        <v>190357</v>
      </c>
      <c r="H190" s="33">
        <v>94116</v>
      </c>
      <c r="I190" s="33">
        <v>96241</v>
      </c>
      <c r="J190" s="33"/>
      <c r="K190" s="33">
        <v>5960</v>
      </c>
      <c r="L190" s="33">
        <v>4303</v>
      </c>
      <c r="M190" s="33">
        <v>1657</v>
      </c>
      <c r="N190" s="34"/>
      <c r="O190" s="33">
        <v>64693</v>
      </c>
      <c r="P190" s="33">
        <v>64370</v>
      </c>
      <c r="Q190" s="33">
        <v>323</v>
      </c>
      <c r="R190" s="32"/>
      <c r="S190" s="35">
        <v>3</v>
      </c>
      <c r="T190" s="32"/>
      <c r="U190" s="9" t="s">
        <v>38</v>
      </c>
    </row>
    <row r="191" spans="1:21" ht="24">
      <c r="A191" s="32"/>
      <c r="B191" s="32"/>
      <c r="C191" s="33"/>
      <c r="D191" s="33"/>
      <c r="E191" s="33"/>
      <c r="F191" s="34"/>
      <c r="G191" s="33"/>
      <c r="H191" s="33"/>
      <c r="I191" s="33"/>
      <c r="J191" s="33"/>
      <c r="K191" s="33"/>
      <c r="L191" s="33"/>
      <c r="M191" s="33"/>
      <c r="N191" s="34"/>
      <c r="O191" s="33"/>
      <c r="P191" s="33"/>
      <c r="Q191" s="33"/>
      <c r="R191" s="32"/>
      <c r="S191" s="35"/>
      <c r="T191" s="32"/>
      <c r="U191" s="32"/>
    </row>
    <row r="192" spans="1:21" ht="24">
      <c r="A192" s="32" t="s">
        <v>110</v>
      </c>
      <c r="B192" s="32"/>
      <c r="C192" s="33">
        <v>1172928</v>
      </c>
      <c r="D192" s="33">
        <v>578092</v>
      </c>
      <c r="E192" s="33">
        <v>594836</v>
      </c>
      <c r="F192" s="34"/>
      <c r="G192" s="33">
        <v>1142136</v>
      </c>
      <c r="H192" s="33">
        <v>556256</v>
      </c>
      <c r="I192" s="33">
        <v>585880</v>
      </c>
      <c r="J192" s="33"/>
      <c r="K192" s="33">
        <v>30792</v>
      </c>
      <c r="L192" s="33">
        <v>21837</v>
      </c>
      <c r="M192" s="33">
        <v>8955</v>
      </c>
      <c r="N192" s="34"/>
      <c r="O192" s="33">
        <v>391872</v>
      </c>
      <c r="P192" s="33">
        <v>389341</v>
      </c>
      <c r="Q192" s="33">
        <v>2531</v>
      </c>
      <c r="R192" s="32"/>
      <c r="S192" s="35">
        <v>2.9</v>
      </c>
      <c r="T192" s="32"/>
      <c r="U192" s="32" t="s">
        <v>111</v>
      </c>
    </row>
    <row r="193" spans="1:21" ht="24">
      <c r="A193" s="9" t="s">
        <v>35</v>
      </c>
      <c r="B193" s="32"/>
      <c r="C193" s="33">
        <v>455731</v>
      </c>
      <c r="D193" s="33">
        <v>220391</v>
      </c>
      <c r="E193" s="33">
        <v>235341</v>
      </c>
      <c r="F193" s="34"/>
      <c r="G193" s="33">
        <v>443361</v>
      </c>
      <c r="H193" s="33">
        <v>211995</v>
      </c>
      <c r="I193" s="33">
        <v>231366</v>
      </c>
      <c r="J193" s="33"/>
      <c r="K193" s="33">
        <v>12371</v>
      </c>
      <c r="L193" s="33">
        <v>8396</v>
      </c>
      <c r="M193" s="33">
        <v>3975</v>
      </c>
      <c r="N193" s="34"/>
      <c r="O193" s="33">
        <v>161264</v>
      </c>
      <c r="P193" s="33">
        <v>160038</v>
      </c>
      <c r="Q193" s="33">
        <v>1226</v>
      </c>
      <c r="R193" s="32"/>
      <c r="S193" s="35">
        <v>2.8</v>
      </c>
      <c r="T193" s="32"/>
      <c r="U193" s="9" t="s">
        <v>36</v>
      </c>
    </row>
    <row r="194" spans="1:21" ht="24">
      <c r="A194" s="9" t="s">
        <v>37</v>
      </c>
      <c r="B194" s="32"/>
      <c r="C194" s="33">
        <v>717196</v>
      </c>
      <c r="D194" s="33">
        <v>357702</v>
      </c>
      <c r="E194" s="33">
        <v>359495</v>
      </c>
      <c r="F194" s="34"/>
      <c r="G194" s="33">
        <v>698775</v>
      </c>
      <c r="H194" s="33">
        <v>344261</v>
      </c>
      <c r="I194" s="33">
        <v>354514</v>
      </c>
      <c r="J194" s="33"/>
      <c r="K194" s="33">
        <v>18421</v>
      </c>
      <c r="L194" s="33">
        <v>13441</v>
      </c>
      <c r="M194" s="33">
        <v>4980</v>
      </c>
      <c r="N194" s="34"/>
      <c r="O194" s="33">
        <v>230608</v>
      </c>
      <c r="P194" s="33">
        <v>229303</v>
      </c>
      <c r="Q194" s="33">
        <v>1305</v>
      </c>
      <c r="R194" s="32"/>
      <c r="S194" s="35">
        <v>3</v>
      </c>
      <c r="T194" s="32"/>
      <c r="U194" s="9" t="s">
        <v>38</v>
      </c>
    </row>
    <row r="195" spans="1:21" ht="24">
      <c r="A195" s="32"/>
      <c r="B195" s="32"/>
      <c r="C195" s="33"/>
      <c r="D195" s="33"/>
      <c r="E195" s="33"/>
      <c r="F195" s="34"/>
      <c r="G195" s="33"/>
      <c r="H195" s="33"/>
      <c r="I195" s="33"/>
      <c r="J195" s="33"/>
      <c r="K195" s="33"/>
      <c r="L195" s="33"/>
      <c r="M195" s="33"/>
      <c r="N195" s="34"/>
      <c r="O195" s="33"/>
      <c r="P195" s="33"/>
      <c r="Q195" s="33"/>
      <c r="R195" s="32"/>
      <c r="S195" s="35"/>
      <c r="T195" s="32"/>
      <c r="U195" s="32"/>
    </row>
    <row r="196" spans="1:21" ht="24">
      <c r="A196" s="32" t="s">
        <v>112</v>
      </c>
      <c r="B196" s="32"/>
      <c r="C196" s="33">
        <v>209153</v>
      </c>
      <c r="D196" s="33">
        <v>106074</v>
      </c>
      <c r="E196" s="33">
        <v>103079</v>
      </c>
      <c r="F196" s="34"/>
      <c r="G196" s="33">
        <v>198196</v>
      </c>
      <c r="H196" s="33">
        <v>99871</v>
      </c>
      <c r="I196" s="33">
        <v>98325</v>
      </c>
      <c r="J196" s="33"/>
      <c r="K196" s="33">
        <v>10957</v>
      </c>
      <c r="L196" s="33">
        <v>6203</v>
      </c>
      <c r="M196" s="33">
        <v>4754</v>
      </c>
      <c r="N196" s="34"/>
      <c r="O196" s="33">
        <v>61836</v>
      </c>
      <c r="P196" s="33">
        <v>61337</v>
      </c>
      <c r="Q196" s="33">
        <v>499</v>
      </c>
      <c r="R196" s="32"/>
      <c r="S196" s="35">
        <v>3.2</v>
      </c>
      <c r="T196" s="32"/>
      <c r="U196" s="32" t="s">
        <v>113</v>
      </c>
    </row>
    <row r="197" spans="1:21" ht="24">
      <c r="A197" s="9" t="s">
        <v>35</v>
      </c>
      <c r="B197" s="32"/>
      <c r="C197" s="33">
        <v>30928</v>
      </c>
      <c r="D197" s="33">
        <v>15188</v>
      </c>
      <c r="E197" s="33">
        <v>15740</v>
      </c>
      <c r="F197" s="34"/>
      <c r="G197" s="33">
        <v>29415</v>
      </c>
      <c r="H197" s="33">
        <v>14196</v>
      </c>
      <c r="I197" s="33">
        <v>15219</v>
      </c>
      <c r="J197" s="33"/>
      <c r="K197" s="33">
        <v>1513</v>
      </c>
      <c r="L197" s="33">
        <v>992</v>
      </c>
      <c r="M197" s="33">
        <v>521</v>
      </c>
      <c r="N197" s="34"/>
      <c r="O197" s="33">
        <v>10624</v>
      </c>
      <c r="P197" s="33">
        <v>10554</v>
      </c>
      <c r="Q197" s="33">
        <v>70</v>
      </c>
      <c r="R197" s="32"/>
      <c r="S197" s="35">
        <v>2.8</v>
      </c>
      <c r="T197" s="32"/>
      <c r="U197" s="9" t="s">
        <v>36</v>
      </c>
    </row>
    <row r="198" spans="1:21" ht="24">
      <c r="A198" s="9" t="s">
        <v>37</v>
      </c>
      <c r="B198" s="32"/>
      <c r="C198" s="33">
        <v>178225</v>
      </c>
      <c r="D198" s="33">
        <v>90886</v>
      </c>
      <c r="E198" s="33">
        <v>87339</v>
      </c>
      <c r="F198" s="34"/>
      <c r="G198" s="33">
        <v>168780</v>
      </c>
      <c r="H198" s="33">
        <v>85674</v>
      </c>
      <c r="I198" s="33">
        <v>83106</v>
      </c>
      <c r="J198" s="33"/>
      <c r="K198" s="33">
        <v>9445</v>
      </c>
      <c r="L198" s="33">
        <v>5211</v>
      </c>
      <c r="M198" s="33">
        <v>4233</v>
      </c>
      <c r="N198" s="34"/>
      <c r="O198" s="33">
        <v>51212</v>
      </c>
      <c r="P198" s="33">
        <v>50783</v>
      </c>
      <c r="Q198" s="33">
        <v>429</v>
      </c>
      <c r="R198" s="32"/>
      <c r="S198" s="35">
        <v>3.3</v>
      </c>
      <c r="T198" s="32"/>
      <c r="U198" s="9" t="s">
        <v>38</v>
      </c>
    </row>
    <row r="199" spans="1:21" ht="24">
      <c r="A199" s="32"/>
      <c r="B199" s="32"/>
      <c r="C199" s="33"/>
      <c r="D199" s="33"/>
      <c r="E199" s="33"/>
      <c r="F199" s="34"/>
      <c r="G199" s="33"/>
      <c r="H199" s="33"/>
      <c r="I199" s="33"/>
      <c r="J199" s="33"/>
      <c r="K199" s="33"/>
      <c r="L199" s="33"/>
      <c r="M199" s="33"/>
      <c r="N199" s="34"/>
      <c r="O199" s="33"/>
      <c r="P199" s="33"/>
      <c r="Q199" s="33"/>
      <c r="R199" s="32"/>
      <c r="S199" s="35"/>
      <c r="T199" s="32"/>
      <c r="U199" s="32"/>
    </row>
    <row r="200" spans="1:21" ht="24">
      <c r="A200" s="32"/>
      <c r="B200" s="32"/>
      <c r="C200" s="33"/>
      <c r="D200" s="33"/>
      <c r="E200" s="33"/>
      <c r="F200" s="34"/>
      <c r="G200" s="33"/>
      <c r="H200" s="33"/>
      <c r="I200" s="33"/>
      <c r="J200" s="33"/>
      <c r="K200" s="33"/>
      <c r="L200" s="33"/>
      <c r="M200" s="33"/>
      <c r="N200" s="34"/>
      <c r="O200" s="33"/>
      <c r="P200" s="33"/>
      <c r="Q200" s="33"/>
      <c r="R200" s="32"/>
      <c r="S200" s="35"/>
      <c r="T200" s="32"/>
      <c r="U200" s="32"/>
    </row>
    <row r="201" spans="1:21" ht="24">
      <c r="A201" s="32"/>
      <c r="B201" s="32"/>
      <c r="C201" s="33"/>
      <c r="D201" s="33"/>
      <c r="E201" s="33"/>
      <c r="F201" s="34"/>
      <c r="G201" s="33"/>
      <c r="H201" s="33"/>
      <c r="I201" s="33"/>
      <c r="J201" s="33"/>
      <c r="K201" s="33"/>
      <c r="L201" s="33"/>
      <c r="M201" s="33"/>
      <c r="N201" s="34"/>
      <c r="O201" s="33"/>
      <c r="P201" s="33"/>
      <c r="Q201" s="33"/>
      <c r="R201" s="32"/>
      <c r="S201" s="35"/>
      <c r="T201" s="32"/>
      <c r="U201" s="32"/>
    </row>
    <row r="202" spans="1:21" ht="24">
      <c r="A202" s="32"/>
      <c r="B202" s="32"/>
      <c r="C202" s="33"/>
      <c r="D202" s="33"/>
      <c r="E202" s="33"/>
      <c r="F202" s="34"/>
      <c r="G202" s="33"/>
      <c r="H202" s="33"/>
      <c r="I202" s="33"/>
      <c r="J202" s="33"/>
      <c r="K202" s="33"/>
      <c r="L202" s="33"/>
      <c r="M202" s="33"/>
      <c r="N202" s="34"/>
      <c r="O202" s="33"/>
      <c r="P202" s="33"/>
      <c r="Q202" s="33"/>
      <c r="R202" s="32"/>
      <c r="S202" s="35"/>
      <c r="T202" s="32"/>
      <c r="U202" s="32"/>
    </row>
    <row r="203" spans="1:21" ht="24">
      <c r="A203" s="32"/>
      <c r="B203" s="32"/>
      <c r="C203" s="33"/>
      <c r="D203" s="33"/>
      <c r="E203" s="33"/>
      <c r="F203" s="34"/>
      <c r="G203" s="33"/>
      <c r="H203" s="33"/>
      <c r="I203" s="33"/>
      <c r="J203" s="33"/>
      <c r="K203" s="33"/>
      <c r="L203" s="33"/>
      <c r="M203" s="33"/>
      <c r="N203" s="34"/>
      <c r="O203" s="33"/>
      <c r="P203" s="33"/>
      <c r="Q203" s="33"/>
      <c r="R203" s="32"/>
      <c r="S203" s="35"/>
      <c r="T203" s="32"/>
      <c r="U203" s="32"/>
    </row>
    <row r="204" spans="1:21" ht="24">
      <c r="A204" s="32"/>
      <c r="B204" s="32"/>
      <c r="C204" s="33"/>
      <c r="D204" s="33"/>
      <c r="E204" s="33"/>
      <c r="F204" s="34"/>
      <c r="G204" s="33"/>
      <c r="H204" s="33"/>
      <c r="I204" s="33"/>
      <c r="J204" s="33"/>
      <c r="K204" s="33"/>
      <c r="L204" s="33"/>
      <c r="M204" s="33"/>
      <c r="N204" s="34"/>
      <c r="O204" s="33"/>
      <c r="P204" s="33"/>
      <c r="Q204" s="33"/>
      <c r="R204" s="32"/>
      <c r="S204" s="35"/>
      <c r="T204" s="32"/>
      <c r="U204" s="32"/>
    </row>
    <row r="205" spans="1:21" ht="32.25">
      <c r="A205" s="5" t="s">
        <v>54</v>
      </c>
      <c r="B205" s="6"/>
      <c r="C205" s="6"/>
      <c r="D205" s="6"/>
      <c r="E205" s="6"/>
      <c r="F205" s="6"/>
      <c r="G205" s="6"/>
      <c r="H205" s="6"/>
      <c r="I205" s="7"/>
      <c r="J205" s="7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26"/>
    </row>
    <row r="206" spans="1:21" ht="32.25">
      <c r="A206" s="5" t="s">
        <v>55</v>
      </c>
      <c r="B206" s="6"/>
      <c r="C206" s="6"/>
      <c r="D206" s="6"/>
      <c r="E206" s="6"/>
      <c r="F206" s="6"/>
      <c r="G206" s="6"/>
      <c r="H206" s="6"/>
      <c r="I206" s="7"/>
      <c r="J206" s="7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</row>
    <row r="207" spans="1:21" ht="2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</row>
    <row r="208" spans="1:21" ht="24">
      <c r="A208" s="10"/>
      <c r="B208" s="10"/>
      <c r="C208" s="49" t="s">
        <v>9</v>
      </c>
      <c r="D208" s="49"/>
      <c r="E208" s="49"/>
      <c r="F208" s="10"/>
      <c r="G208" s="49" t="s">
        <v>10</v>
      </c>
      <c r="H208" s="49"/>
      <c r="I208" s="49"/>
      <c r="J208" s="11"/>
      <c r="K208" s="49" t="s">
        <v>11</v>
      </c>
      <c r="L208" s="49"/>
      <c r="M208" s="49"/>
      <c r="N208" s="10"/>
      <c r="O208" s="49" t="s">
        <v>12</v>
      </c>
      <c r="P208" s="49"/>
      <c r="Q208" s="49"/>
      <c r="R208" s="10"/>
      <c r="S208" s="12" t="s">
        <v>6</v>
      </c>
      <c r="T208" s="10"/>
      <c r="U208" s="10"/>
    </row>
    <row r="209" spans="1:21" ht="24">
      <c r="A209" s="13" t="s">
        <v>4</v>
      </c>
      <c r="B209" s="13"/>
      <c r="C209" s="50" t="s">
        <v>13</v>
      </c>
      <c r="D209" s="50"/>
      <c r="E209" s="50"/>
      <c r="F209" s="14"/>
      <c r="G209" s="50" t="s">
        <v>14</v>
      </c>
      <c r="H209" s="50"/>
      <c r="I209" s="50"/>
      <c r="J209" s="13"/>
      <c r="K209" s="50" t="s">
        <v>15</v>
      </c>
      <c r="L209" s="50"/>
      <c r="M209" s="50"/>
      <c r="N209" s="14"/>
      <c r="O209" s="50" t="s">
        <v>16</v>
      </c>
      <c r="P209" s="50"/>
      <c r="Q209" s="50"/>
      <c r="R209" s="14"/>
      <c r="S209" s="15" t="s">
        <v>17</v>
      </c>
      <c r="T209" s="14"/>
      <c r="U209" s="13" t="s">
        <v>18</v>
      </c>
    </row>
    <row r="210" spans="1:21" ht="24">
      <c r="A210" s="13" t="s">
        <v>19</v>
      </c>
      <c r="B210" s="13"/>
      <c r="C210" s="15" t="s">
        <v>20</v>
      </c>
      <c r="D210" s="15" t="s">
        <v>21</v>
      </c>
      <c r="E210" s="15" t="s">
        <v>22</v>
      </c>
      <c r="F210" s="15"/>
      <c r="G210" s="15" t="s">
        <v>20</v>
      </c>
      <c r="H210" s="15" t="s">
        <v>21</v>
      </c>
      <c r="I210" s="15" t="s">
        <v>22</v>
      </c>
      <c r="J210" s="15"/>
      <c r="K210" s="15" t="s">
        <v>20</v>
      </c>
      <c r="L210" s="15" t="s">
        <v>21</v>
      </c>
      <c r="M210" s="15" t="s">
        <v>22</v>
      </c>
      <c r="N210" s="15"/>
      <c r="O210" s="15" t="s">
        <v>20</v>
      </c>
      <c r="P210" s="15" t="s">
        <v>23</v>
      </c>
      <c r="Q210" s="15" t="s">
        <v>24</v>
      </c>
      <c r="R210" s="14"/>
      <c r="S210" s="15" t="s">
        <v>23</v>
      </c>
      <c r="T210" s="14"/>
      <c r="U210" s="13" t="s">
        <v>25</v>
      </c>
    </row>
    <row r="211" spans="1:21" ht="24">
      <c r="A211" s="14"/>
      <c r="B211" s="14"/>
      <c r="C211" s="15" t="s">
        <v>26</v>
      </c>
      <c r="D211" s="15" t="s">
        <v>27</v>
      </c>
      <c r="E211" s="15" t="s">
        <v>28</v>
      </c>
      <c r="F211" s="15"/>
      <c r="G211" s="15" t="s">
        <v>26</v>
      </c>
      <c r="H211" s="15" t="s">
        <v>27</v>
      </c>
      <c r="I211" s="15" t="s">
        <v>28</v>
      </c>
      <c r="J211" s="15"/>
      <c r="K211" s="15" t="s">
        <v>26</v>
      </c>
      <c r="L211" s="15" t="s">
        <v>27</v>
      </c>
      <c r="M211" s="15" t="s">
        <v>28</v>
      </c>
      <c r="N211" s="15"/>
      <c r="O211" s="15" t="s">
        <v>26</v>
      </c>
      <c r="P211" s="15" t="s">
        <v>29</v>
      </c>
      <c r="Q211" s="15" t="s">
        <v>30</v>
      </c>
      <c r="R211" s="14"/>
      <c r="S211" s="15" t="s">
        <v>31</v>
      </c>
      <c r="T211" s="14"/>
      <c r="U211" s="14"/>
    </row>
    <row r="212" spans="1:21" ht="24">
      <c r="A212" s="16"/>
      <c r="B212" s="16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 t="s">
        <v>32</v>
      </c>
      <c r="Q212" s="17" t="s">
        <v>32</v>
      </c>
      <c r="R212" s="16"/>
      <c r="S212" s="17" t="s">
        <v>33</v>
      </c>
      <c r="T212" s="16"/>
      <c r="U212" s="16"/>
    </row>
    <row r="213" spans="1:21" ht="24">
      <c r="A213" s="32"/>
      <c r="B213" s="32"/>
      <c r="C213" s="33"/>
      <c r="D213" s="33"/>
      <c r="E213" s="33"/>
      <c r="F213" s="34"/>
      <c r="G213" s="33"/>
      <c r="H213" s="33"/>
      <c r="I213" s="33"/>
      <c r="J213" s="33"/>
      <c r="K213" s="33"/>
      <c r="L213" s="33"/>
      <c r="M213" s="33"/>
      <c r="N213" s="34"/>
      <c r="O213" s="33"/>
      <c r="P213" s="33"/>
      <c r="Q213" s="33"/>
      <c r="R213" s="32"/>
      <c r="S213" s="35"/>
      <c r="T213" s="32"/>
      <c r="U213" s="32"/>
    </row>
    <row r="214" spans="1:21" ht="24">
      <c r="A214" s="32" t="s">
        <v>114</v>
      </c>
      <c r="B214" s="32"/>
      <c r="C214" s="33">
        <v>992749</v>
      </c>
      <c r="D214" s="33">
        <v>482771</v>
      </c>
      <c r="E214" s="33">
        <v>509977</v>
      </c>
      <c r="F214" s="34"/>
      <c r="G214" s="33">
        <v>973766</v>
      </c>
      <c r="H214" s="33">
        <v>467094</v>
      </c>
      <c r="I214" s="33">
        <v>506672</v>
      </c>
      <c r="J214" s="33"/>
      <c r="K214" s="33">
        <v>18983</v>
      </c>
      <c r="L214" s="33">
        <v>15677</v>
      </c>
      <c r="M214" s="33">
        <v>3306</v>
      </c>
      <c r="N214" s="34"/>
      <c r="O214" s="33">
        <v>327388</v>
      </c>
      <c r="P214" s="33">
        <v>325777</v>
      </c>
      <c r="Q214" s="33">
        <v>1611</v>
      </c>
      <c r="R214" s="32"/>
      <c r="S214" s="35">
        <v>3</v>
      </c>
      <c r="T214" s="32"/>
      <c r="U214" s="32" t="s">
        <v>115</v>
      </c>
    </row>
    <row r="215" spans="1:21" ht="24">
      <c r="A215" s="9" t="s">
        <v>35</v>
      </c>
      <c r="B215" s="32"/>
      <c r="C215" s="33">
        <v>225903</v>
      </c>
      <c r="D215" s="33">
        <v>107298</v>
      </c>
      <c r="E215" s="33">
        <v>118605</v>
      </c>
      <c r="F215" s="34"/>
      <c r="G215" s="33">
        <v>217856</v>
      </c>
      <c r="H215" s="33">
        <v>101517</v>
      </c>
      <c r="I215" s="33">
        <v>116339</v>
      </c>
      <c r="J215" s="33"/>
      <c r="K215" s="33">
        <v>8047</v>
      </c>
      <c r="L215" s="33">
        <v>5781</v>
      </c>
      <c r="M215" s="33">
        <v>2266</v>
      </c>
      <c r="N215" s="34"/>
      <c r="O215" s="33">
        <v>81014</v>
      </c>
      <c r="P215" s="33">
        <v>80435</v>
      </c>
      <c r="Q215" s="33">
        <v>579</v>
      </c>
      <c r="R215" s="32"/>
      <c r="S215" s="35">
        <v>2.7</v>
      </c>
      <c r="T215" s="32"/>
      <c r="U215" s="9" t="s">
        <v>36</v>
      </c>
    </row>
    <row r="216" spans="1:21" ht="24">
      <c r="A216" s="9" t="s">
        <v>37</v>
      </c>
      <c r="B216" s="32"/>
      <c r="C216" s="33">
        <v>766846</v>
      </c>
      <c r="D216" s="33">
        <v>375473</v>
      </c>
      <c r="E216" s="33">
        <v>391373</v>
      </c>
      <c r="F216" s="34"/>
      <c r="G216" s="33">
        <v>755910</v>
      </c>
      <c r="H216" s="33">
        <v>365577</v>
      </c>
      <c r="I216" s="33">
        <v>390333</v>
      </c>
      <c r="J216" s="33"/>
      <c r="K216" s="33">
        <v>10936</v>
      </c>
      <c r="L216" s="33">
        <v>9896</v>
      </c>
      <c r="M216" s="33">
        <v>1040</v>
      </c>
      <c r="N216" s="34"/>
      <c r="O216" s="33">
        <v>246374</v>
      </c>
      <c r="P216" s="33">
        <v>245342</v>
      </c>
      <c r="Q216" s="33">
        <v>1032</v>
      </c>
      <c r="R216" s="32"/>
      <c r="S216" s="35">
        <v>3.1</v>
      </c>
      <c r="T216" s="32"/>
      <c r="U216" s="9" t="s">
        <v>38</v>
      </c>
    </row>
    <row r="217" spans="1:21" ht="24">
      <c r="A217" s="32"/>
      <c r="B217" s="32"/>
      <c r="C217" s="33"/>
      <c r="D217" s="33"/>
      <c r="E217" s="33"/>
      <c r="F217" s="34"/>
      <c r="G217" s="33"/>
      <c r="H217" s="33"/>
      <c r="I217" s="33"/>
      <c r="J217" s="33"/>
      <c r="K217" s="33"/>
      <c r="L217" s="33"/>
      <c r="M217" s="33"/>
      <c r="N217" s="34"/>
      <c r="O217" s="33"/>
      <c r="P217" s="33"/>
      <c r="Q217" s="33"/>
      <c r="R217" s="32"/>
      <c r="S217" s="35"/>
      <c r="T217" s="32"/>
      <c r="U217" s="32"/>
    </row>
    <row r="218" spans="1:21" ht="24">
      <c r="A218" s="32" t="s">
        <v>116</v>
      </c>
      <c r="B218" s="32"/>
      <c r="C218" s="33">
        <v>297493</v>
      </c>
      <c r="D218" s="33">
        <v>144243</v>
      </c>
      <c r="E218" s="33">
        <v>153251</v>
      </c>
      <c r="F218" s="34"/>
      <c r="G218" s="33">
        <v>291738</v>
      </c>
      <c r="H218" s="33">
        <v>139721</v>
      </c>
      <c r="I218" s="33">
        <v>152017</v>
      </c>
      <c r="J218" s="33"/>
      <c r="K218" s="33">
        <v>5755</v>
      </c>
      <c r="L218" s="33">
        <v>4522</v>
      </c>
      <c r="M218" s="33">
        <v>1233</v>
      </c>
      <c r="N218" s="34"/>
      <c r="O218" s="33">
        <v>96697</v>
      </c>
      <c r="P218" s="33">
        <v>96221</v>
      </c>
      <c r="Q218" s="33">
        <v>476</v>
      </c>
      <c r="R218" s="32"/>
      <c r="S218" s="35">
        <v>3</v>
      </c>
      <c r="T218" s="32"/>
      <c r="U218" s="32" t="s">
        <v>117</v>
      </c>
    </row>
    <row r="219" spans="1:21" ht="24">
      <c r="A219" s="9" t="s">
        <v>35</v>
      </c>
      <c r="B219" s="32"/>
      <c r="C219" s="33">
        <v>65458</v>
      </c>
      <c r="D219" s="33">
        <v>31189</v>
      </c>
      <c r="E219" s="33">
        <v>34270</v>
      </c>
      <c r="F219" s="34"/>
      <c r="G219" s="33">
        <v>64062</v>
      </c>
      <c r="H219" s="33">
        <v>30010</v>
      </c>
      <c r="I219" s="33">
        <v>34052</v>
      </c>
      <c r="J219" s="33"/>
      <c r="K219" s="33">
        <v>1396</v>
      </c>
      <c r="L219" s="33">
        <v>1179</v>
      </c>
      <c r="M219" s="33">
        <v>218</v>
      </c>
      <c r="N219" s="34"/>
      <c r="O219" s="33">
        <v>23034</v>
      </c>
      <c r="P219" s="33">
        <v>22955</v>
      </c>
      <c r="Q219" s="33">
        <v>79</v>
      </c>
      <c r="R219" s="32"/>
      <c r="S219" s="35">
        <v>2.8</v>
      </c>
      <c r="T219" s="32"/>
      <c r="U219" s="9" t="s">
        <v>36</v>
      </c>
    </row>
    <row r="220" spans="1:21" ht="24">
      <c r="A220" s="9" t="s">
        <v>37</v>
      </c>
      <c r="B220" s="32"/>
      <c r="C220" s="33">
        <v>232035</v>
      </c>
      <c r="D220" s="33">
        <v>113054</v>
      </c>
      <c r="E220" s="33">
        <v>118981</v>
      </c>
      <c r="F220" s="34"/>
      <c r="G220" s="33">
        <v>227676</v>
      </c>
      <c r="H220" s="33">
        <v>109711</v>
      </c>
      <c r="I220" s="33">
        <v>117965</v>
      </c>
      <c r="J220" s="33"/>
      <c r="K220" s="33">
        <v>4359</v>
      </c>
      <c r="L220" s="33">
        <v>3343</v>
      </c>
      <c r="M220" s="33">
        <v>1016</v>
      </c>
      <c r="N220" s="34"/>
      <c r="O220" s="33">
        <v>73663</v>
      </c>
      <c r="P220" s="33">
        <v>73266</v>
      </c>
      <c r="Q220" s="33">
        <v>397</v>
      </c>
      <c r="R220" s="32"/>
      <c r="S220" s="35">
        <v>3.1</v>
      </c>
      <c r="T220" s="32"/>
      <c r="U220" s="9" t="s">
        <v>38</v>
      </c>
    </row>
    <row r="221" spans="1:21" ht="24">
      <c r="A221" s="32"/>
      <c r="B221" s="32"/>
      <c r="C221" s="33"/>
      <c r="D221" s="33"/>
      <c r="E221" s="33"/>
      <c r="F221" s="34"/>
      <c r="G221" s="33"/>
      <c r="H221" s="33"/>
      <c r="I221" s="33"/>
      <c r="J221" s="33"/>
      <c r="K221" s="33"/>
      <c r="L221" s="33"/>
      <c r="M221" s="33"/>
      <c r="N221" s="34"/>
      <c r="O221" s="33"/>
      <c r="P221" s="33"/>
      <c r="Q221" s="33"/>
      <c r="R221" s="32"/>
      <c r="S221" s="35"/>
      <c r="T221" s="32"/>
      <c r="U221" s="32"/>
    </row>
    <row r="222" spans="1:21" ht="24">
      <c r="A222" s="32" t="s">
        <v>118</v>
      </c>
      <c r="B222" s="32"/>
      <c r="C222" s="33">
        <v>797391</v>
      </c>
      <c r="D222" s="33">
        <v>392300</v>
      </c>
      <c r="E222" s="33">
        <v>405090</v>
      </c>
      <c r="F222" s="34"/>
      <c r="G222" s="33">
        <v>780304</v>
      </c>
      <c r="H222" s="33">
        <v>377974</v>
      </c>
      <c r="I222" s="33">
        <v>402330</v>
      </c>
      <c r="J222" s="33"/>
      <c r="K222" s="33">
        <v>17087</v>
      </c>
      <c r="L222" s="33">
        <v>14327</v>
      </c>
      <c r="M222" s="33">
        <v>2760</v>
      </c>
      <c r="N222" s="34"/>
      <c r="O222" s="33">
        <v>243717</v>
      </c>
      <c r="P222" s="33">
        <v>242869</v>
      </c>
      <c r="Q222" s="33">
        <v>848</v>
      </c>
      <c r="R222" s="32"/>
      <c r="S222" s="35">
        <v>3.2</v>
      </c>
      <c r="T222" s="32"/>
      <c r="U222" s="32" t="s">
        <v>119</v>
      </c>
    </row>
    <row r="223" spans="1:21" ht="24">
      <c r="A223" s="9" t="s">
        <v>35</v>
      </c>
      <c r="B223" s="32"/>
      <c r="C223" s="33">
        <v>211774</v>
      </c>
      <c r="D223" s="33">
        <v>101456</v>
      </c>
      <c r="E223" s="33">
        <v>110318</v>
      </c>
      <c r="F223" s="34"/>
      <c r="G223" s="33">
        <v>207632</v>
      </c>
      <c r="H223" s="33">
        <v>98397</v>
      </c>
      <c r="I223" s="33">
        <v>109235</v>
      </c>
      <c r="J223" s="33"/>
      <c r="K223" s="33">
        <v>4142</v>
      </c>
      <c r="L223" s="33">
        <v>3059</v>
      </c>
      <c r="M223" s="33">
        <v>1083</v>
      </c>
      <c r="N223" s="34"/>
      <c r="O223" s="33">
        <v>66221</v>
      </c>
      <c r="P223" s="33">
        <v>66023</v>
      </c>
      <c r="Q223" s="33">
        <v>198</v>
      </c>
      <c r="R223" s="32"/>
      <c r="S223" s="35">
        <v>3.1</v>
      </c>
      <c r="T223" s="32"/>
      <c r="U223" s="9" t="s">
        <v>36</v>
      </c>
    </row>
    <row r="224" spans="1:21" ht="24">
      <c r="A224" s="9" t="s">
        <v>37</v>
      </c>
      <c r="B224" s="32"/>
      <c r="C224" s="33">
        <v>585617</v>
      </c>
      <c r="D224" s="33">
        <v>290845</v>
      </c>
      <c r="E224" s="33">
        <v>294772</v>
      </c>
      <c r="F224" s="34"/>
      <c r="G224" s="33">
        <v>572672</v>
      </c>
      <c r="H224" s="33">
        <v>279577</v>
      </c>
      <c r="I224" s="33">
        <v>293095</v>
      </c>
      <c r="J224" s="33"/>
      <c r="K224" s="33">
        <v>12945</v>
      </c>
      <c r="L224" s="33">
        <v>11268</v>
      </c>
      <c r="M224" s="33">
        <v>1677</v>
      </c>
      <c r="N224" s="34"/>
      <c r="O224" s="33">
        <v>177496</v>
      </c>
      <c r="P224" s="33">
        <v>176846</v>
      </c>
      <c r="Q224" s="33">
        <v>650</v>
      </c>
      <c r="R224" s="32"/>
      <c r="S224" s="35">
        <v>3.2</v>
      </c>
      <c r="T224" s="32"/>
      <c r="U224" s="9" t="s">
        <v>38</v>
      </c>
    </row>
    <row r="225" spans="1:21" ht="24">
      <c r="A225" s="32"/>
      <c r="B225" s="32"/>
      <c r="C225" s="33"/>
      <c r="D225" s="33"/>
      <c r="E225" s="33"/>
      <c r="F225" s="34"/>
      <c r="G225" s="33"/>
      <c r="H225" s="33"/>
      <c r="I225" s="33"/>
      <c r="J225" s="33"/>
      <c r="K225" s="33"/>
      <c r="L225" s="33"/>
      <c r="M225" s="33"/>
      <c r="N225" s="34"/>
      <c r="O225" s="33"/>
      <c r="P225" s="33"/>
      <c r="Q225" s="33"/>
      <c r="R225" s="32"/>
      <c r="S225" s="35"/>
      <c r="T225" s="32"/>
      <c r="U225" s="32"/>
    </row>
    <row r="226" spans="1:21" ht="24">
      <c r="A226" s="32" t="s">
        <v>120</v>
      </c>
      <c r="B226" s="32"/>
      <c r="C226" s="33">
        <v>526382</v>
      </c>
      <c r="D226" s="33">
        <v>260736</v>
      </c>
      <c r="E226" s="33">
        <v>265645</v>
      </c>
      <c r="F226" s="34"/>
      <c r="G226" s="33">
        <v>505665</v>
      </c>
      <c r="H226" s="33">
        <v>249430</v>
      </c>
      <c r="I226" s="33">
        <v>256235</v>
      </c>
      <c r="J226" s="33"/>
      <c r="K226" s="33">
        <v>20717</v>
      </c>
      <c r="L226" s="33">
        <v>11307</v>
      </c>
      <c r="M226" s="33">
        <v>9410</v>
      </c>
      <c r="N226" s="34"/>
      <c r="O226" s="33">
        <v>150520</v>
      </c>
      <c r="P226" s="33">
        <v>149375</v>
      </c>
      <c r="Q226" s="33">
        <v>1145</v>
      </c>
      <c r="R226" s="32"/>
      <c r="S226" s="35">
        <v>3.4</v>
      </c>
      <c r="T226" s="32"/>
      <c r="U226" s="32" t="s">
        <v>121</v>
      </c>
    </row>
    <row r="227" spans="1:21" ht="24">
      <c r="A227" s="9" t="s">
        <v>35</v>
      </c>
      <c r="B227" s="32"/>
      <c r="C227" s="33">
        <v>146769</v>
      </c>
      <c r="D227" s="33">
        <v>70754</v>
      </c>
      <c r="E227" s="33">
        <v>76015</v>
      </c>
      <c r="F227" s="34"/>
      <c r="G227" s="33">
        <v>138055</v>
      </c>
      <c r="H227" s="33">
        <v>66730</v>
      </c>
      <c r="I227" s="33">
        <v>71325</v>
      </c>
      <c r="J227" s="33"/>
      <c r="K227" s="33">
        <v>8714</v>
      </c>
      <c r="L227" s="33">
        <v>4024</v>
      </c>
      <c r="M227" s="33">
        <v>4690</v>
      </c>
      <c r="N227" s="34"/>
      <c r="O227" s="33">
        <v>46233</v>
      </c>
      <c r="P227" s="33">
        <v>45772</v>
      </c>
      <c r="Q227" s="33">
        <v>461</v>
      </c>
      <c r="R227" s="32"/>
      <c r="S227" s="35">
        <v>3</v>
      </c>
      <c r="T227" s="32"/>
      <c r="U227" s="9" t="s">
        <v>36</v>
      </c>
    </row>
    <row r="228" spans="1:21" ht="24">
      <c r="A228" s="9" t="s">
        <v>37</v>
      </c>
      <c r="B228" s="32"/>
      <c r="C228" s="33">
        <v>379612</v>
      </c>
      <c r="D228" s="33">
        <v>189982</v>
      </c>
      <c r="E228" s="33">
        <v>189630</v>
      </c>
      <c r="F228" s="34"/>
      <c r="G228" s="33">
        <v>367610</v>
      </c>
      <c r="H228" s="33">
        <v>182700</v>
      </c>
      <c r="I228" s="33">
        <v>184910</v>
      </c>
      <c r="J228" s="33"/>
      <c r="K228" s="33">
        <v>12002</v>
      </c>
      <c r="L228" s="33">
        <v>7283</v>
      </c>
      <c r="M228" s="33">
        <v>4720</v>
      </c>
      <c r="N228" s="34"/>
      <c r="O228" s="33">
        <v>104287</v>
      </c>
      <c r="P228" s="33">
        <v>103603</v>
      </c>
      <c r="Q228" s="33">
        <v>684</v>
      </c>
      <c r="R228" s="32"/>
      <c r="S228" s="35">
        <v>3.6</v>
      </c>
      <c r="T228" s="32"/>
      <c r="U228" s="9" t="s">
        <v>38</v>
      </c>
    </row>
    <row r="229" spans="1:21" ht="24">
      <c r="A229" s="32"/>
      <c r="B229" s="32"/>
      <c r="C229" s="33"/>
      <c r="D229" s="33"/>
      <c r="E229" s="33"/>
      <c r="F229" s="34"/>
      <c r="G229" s="33"/>
      <c r="H229" s="33"/>
      <c r="I229" s="33"/>
      <c r="J229" s="33"/>
      <c r="K229" s="33"/>
      <c r="L229" s="33"/>
      <c r="M229" s="33"/>
      <c r="N229" s="34"/>
      <c r="O229" s="33"/>
      <c r="P229" s="33"/>
      <c r="Q229" s="33"/>
      <c r="R229" s="32"/>
      <c r="S229" s="35"/>
      <c r="T229" s="32"/>
      <c r="U229" s="32"/>
    </row>
    <row r="230" spans="1:21" ht="24">
      <c r="A230" s="32" t="s">
        <v>122</v>
      </c>
      <c r="B230" s="32"/>
      <c r="C230" s="33">
        <v>629707</v>
      </c>
      <c r="D230" s="33">
        <v>303814</v>
      </c>
      <c r="E230" s="33">
        <v>325893</v>
      </c>
      <c r="F230" s="34"/>
      <c r="G230" s="33">
        <v>620435</v>
      </c>
      <c r="H230" s="33">
        <v>296289</v>
      </c>
      <c r="I230" s="33">
        <v>324146</v>
      </c>
      <c r="J230" s="33"/>
      <c r="K230" s="33">
        <v>9272</v>
      </c>
      <c r="L230" s="33">
        <v>7525</v>
      </c>
      <c r="M230" s="33">
        <v>1747</v>
      </c>
      <c r="N230" s="34"/>
      <c r="O230" s="33">
        <v>200470</v>
      </c>
      <c r="P230" s="33">
        <v>199860</v>
      </c>
      <c r="Q230" s="33">
        <v>610</v>
      </c>
      <c r="R230" s="32"/>
      <c r="S230" s="35">
        <v>3.1</v>
      </c>
      <c r="T230" s="32"/>
      <c r="U230" s="32" t="s">
        <v>123</v>
      </c>
    </row>
    <row r="231" spans="1:21" ht="24">
      <c r="A231" s="9" t="s">
        <v>35</v>
      </c>
      <c r="B231" s="32"/>
      <c r="C231" s="33">
        <v>166782</v>
      </c>
      <c r="D231" s="33">
        <v>79139</v>
      </c>
      <c r="E231" s="33">
        <v>87643</v>
      </c>
      <c r="F231" s="34"/>
      <c r="G231" s="33">
        <v>162206</v>
      </c>
      <c r="H231" s="33">
        <v>75685</v>
      </c>
      <c r="I231" s="33">
        <v>86521</v>
      </c>
      <c r="J231" s="33"/>
      <c r="K231" s="33">
        <v>4576</v>
      </c>
      <c r="L231" s="33">
        <v>3454</v>
      </c>
      <c r="M231" s="33">
        <v>1122</v>
      </c>
      <c r="N231" s="34"/>
      <c r="O231" s="33">
        <v>53835</v>
      </c>
      <c r="P231" s="33">
        <v>53661</v>
      </c>
      <c r="Q231" s="33">
        <v>174</v>
      </c>
      <c r="R231" s="32"/>
      <c r="S231" s="35">
        <v>3</v>
      </c>
      <c r="T231" s="32"/>
      <c r="U231" s="9" t="s">
        <v>36</v>
      </c>
    </row>
    <row r="232" spans="1:21" ht="24">
      <c r="A232" s="9" t="s">
        <v>37</v>
      </c>
      <c r="B232" s="32"/>
      <c r="C232" s="33">
        <v>462925</v>
      </c>
      <c r="D232" s="33">
        <v>224675</v>
      </c>
      <c r="E232" s="33">
        <v>238250</v>
      </c>
      <c r="F232" s="34"/>
      <c r="G232" s="33">
        <v>458229</v>
      </c>
      <c r="H232" s="33">
        <v>220604</v>
      </c>
      <c r="I232" s="33">
        <v>237625</v>
      </c>
      <c r="J232" s="33"/>
      <c r="K232" s="33">
        <v>4696</v>
      </c>
      <c r="L232" s="33">
        <v>4071</v>
      </c>
      <c r="M232" s="33">
        <v>625</v>
      </c>
      <c r="N232" s="34"/>
      <c r="O232" s="33">
        <v>146634</v>
      </c>
      <c r="P232" s="33">
        <v>146198</v>
      </c>
      <c r="Q232" s="33">
        <v>436</v>
      </c>
      <c r="R232" s="32"/>
      <c r="S232" s="35">
        <v>3.1</v>
      </c>
      <c r="T232" s="32"/>
      <c r="U232" s="9" t="s">
        <v>38</v>
      </c>
    </row>
    <row r="233" spans="1:21" ht="24">
      <c r="A233" s="32"/>
      <c r="B233" s="32"/>
      <c r="C233" s="33"/>
      <c r="D233" s="33"/>
      <c r="E233" s="33"/>
      <c r="F233" s="34"/>
      <c r="G233" s="33"/>
      <c r="H233" s="33"/>
      <c r="I233" s="33"/>
      <c r="J233" s="33"/>
      <c r="K233" s="33"/>
      <c r="L233" s="33"/>
      <c r="M233" s="33"/>
      <c r="N233" s="34"/>
      <c r="O233" s="33"/>
      <c r="P233" s="33"/>
      <c r="Q233" s="33"/>
      <c r="R233" s="32"/>
      <c r="S233" s="35"/>
      <c r="T233" s="32"/>
      <c r="U233" s="32"/>
    </row>
    <row r="234" spans="1:21" ht="24">
      <c r="A234" s="32" t="s">
        <v>124</v>
      </c>
      <c r="B234" s="32"/>
      <c r="C234" s="33">
        <v>912827</v>
      </c>
      <c r="D234" s="33">
        <v>445505</v>
      </c>
      <c r="E234" s="33">
        <v>467322</v>
      </c>
      <c r="F234" s="34"/>
      <c r="G234" s="33">
        <v>874597</v>
      </c>
      <c r="H234" s="33">
        <v>418628</v>
      </c>
      <c r="I234" s="33">
        <v>455969</v>
      </c>
      <c r="J234" s="33"/>
      <c r="K234" s="33">
        <v>38230</v>
      </c>
      <c r="L234" s="33">
        <v>26878</v>
      </c>
      <c r="M234" s="33">
        <v>11352</v>
      </c>
      <c r="N234" s="34"/>
      <c r="O234" s="33">
        <v>308720</v>
      </c>
      <c r="P234" s="33">
        <v>307476</v>
      </c>
      <c r="Q234" s="33">
        <v>1244</v>
      </c>
      <c r="R234" s="32"/>
      <c r="S234" s="35">
        <v>2.8</v>
      </c>
      <c r="T234" s="32"/>
      <c r="U234" s="32" t="s">
        <v>125</v>
      </c>
    </row>
    <row r="235" spans="1:21" ht="24">
      <c r="A235" s="9" t="s">
        <v>35</v>
      </c>
      <c r="B235" s="32"/>
      <c r="C235" s="33">
        <v>201466</v>
      </c>
      <c r="D235" s="33">
        <v>93098</v>
      </c>
      <c r="E235" s="33">
        <v>108368</v>
      </c>
      <c r="F235" s="34"/>
      <c r="G235" s="33">
        <v>195632</v>
      </c>
      <c r="H235" s="33">
        <v>90539</v>
      </c>
      <c r="I235" s="33">
        <v>105092</v>
      </c>
      <c r="J235" s="33"/>
      <c r="K235" s="33">
        <v>5834</v>
      </c>
      <c r="L235" s="33">
        <v>2559</v>
      </c>
      <c r="M235" s="33">
        <v>3275</v>
      </c>
      <c r="N235" s="34"/>
      <c r="O235" s="33">
        <v>71755</v>
      </c>
      <c r="P235" s="33">
        <v>71521</v>
      </c>
      <c r="Q235" s="33">
        <v>234</v>
      </c>
      <c r="R235" s="32"/>
      <c r="S235" s="35">
        <v>2.7</v>
      </c>
      <c r="T235" s="32"/>
      <c r="U235" s="9" t="s">
        <v>36</v>
      </c>
    </row>
    <row r="236" spans="1:21" ht="24">
      <c r="A236" s="9" t="s">
        <v>37</v>
      </c>
      <c r="B236" s="32"/>
      <c r="C236" s="33">
        <v>711361</v>
      </c>
      <c r="D236" s="33">
        <v>352407</v>
      </c>
      <c r="E236" s="33">
        <v>358954</v>
      </c>
      <c r="F236" s="34"/>
      <c r="G236" s="33">
        <v>678965</v>
      </c>
      <c r="H236" s="33">
        <v>328088</v>
      </c>
      <c r="I236" s="33">
        <v>350877</v>
      </c>
      <c r="J236" s="33"/>
      <c r="K236" s="33">
        <v>32396</v>
      </c>
      <c r="L236" s="33">
        <v>24319</v>
      </c>
      <c r="M236" s="33">
        <v>8077</v>
      </c>
      <c r="N236" s="34"/>
      <c r="O236" s="33">
        <v>236965</v>
      </c>
      <c r="P236" s="33">
        <v>235955</v>
      </c>
      <c r="Q236" s="33">
        <v>1010</v>
      </c>
      <c r="R236" s="32"/>
      <c r="S236" s="35">
        <v>2.9</v>
      </c>
      <c r="T236" s="32"/>
      <c r="U236" s="9" t="s">
        <v>38</v>
      </c>
    </row>
    <row r="237" spans="1:21" ht="24">
      <c r="A237" s="32"/>
      <c r="B237" s="32"/>
      <c r="C237" s="33"/>
      <c r="D237" s="33"/>
      <c r="E237" s="33"/>
      <c r="F237" s="34"/>
      <c r="G237" s="33"/>
      <c r="H237" s="33"/>
      <c r="I237" s="33"/>
      <c r="J237" s="33"/>
      <c r="K237" s="33"/>
      <c r="L237" s="33"/>
      <c r="M237" s="33"/>
      <c r="N237" s="34"/>
      <c r="O237" s="33"/>
      <c r="P237" s="33"/>
      <c r="Q237" s="33"/>
      <c r="R237" s="32"/>
      <c r="S237" s="35"/>
      <c r="T237" s="32"/>
      <c r="U237" s="32"/>
    </row>
    <row r="238" spans="1:21" ht="24">
      <c r="A238" s="32" t="s">
        <v>126</v>
      </c>
      <c r="B238" s="32"/>
      <c r="C238" s="33">
        <v>548242</v>
      </c>
      <c r="D238" s="33">
        <v>266876</v>
      </c>
      <c r="E238" s="33">
        <v>281366</v>
      </c>
      <c r="F238" s="34"/>
      <c r="G238" s="33">
        <v>540698</v>
      </c>
      <c r="H238" s="33">
        <v>260193</v>
      </c>
      <c r="I238" s="33">
        <v>280505</v>
      </c>
      <c r="J238" s="33"/>
      <c r="K238" s="33">
        <v>7543</v>
      </c>
      <c r="L238" s="33">
        <v>6683</v>
      </c>
      <c r="M238" s="33">
        <v>860</v>
      </c>
      <c r="N238" s="34"/>
      <c r="O238" s="33">
        <v>151514</v>
      </c>
      <c r="P238" s="33">
        <v>150537</v>
      </c>
      <c r="Q238" s="33">
        <v>977</v>
      </c>
      <c r="R238" s="32"/>
      <c r="S238" s="35">
        <v>3.6</v>
      </c>
      <c r="T238" s="32"/>
      <c r="U238" s="32" t="s">
        <v>127</v>
      </c>
    </row>
    <row r="239" spans="1:21" ht="24">
      <c r="A239" s="9" t="s">
        <v>35</v>
      </c>
      <c r="B239" s="32"/>
      <c r="C239" s="33">
        <v>131283</v>
      </c>
      <c r="D239" s="33">
        <v>62446</v>
      </c>
      <c r="E239" s="33">
        <v>68837</v>
      </c>
      <c r="F239" s="34"/>
      <c r="G239" s="33">
        <v>127965</v>
      </c>
      <c r="H239" s="33">
        <v>59663</v>
      </c>
      <c r="I239" s="33">
        <v>68301</v>
      </c>
      <c r="J239" s="33"/>
      <c r="K239" s="33">
        <v>3318</v>
      </c>
      <c r="L239" s="33">
        <v>2782</v>
      </c>
      <c r="M239" s="33">
        <v>536</v>
      </c>
      <c r="N239" s="34"/>
      <c r="O239" s="33">
        <v>43739</v>
      </c>
      <c r="P239" s="33">
        <v>43351</v>
      </c>
      <c r="Q239" s="33">
        <v>388</v>
      </c>
      <c r="R239" s="32"/>
      <c r="S239" s="35">
        <v>3</v>
      </c>
      <c r="T239" s="32"/>
      <c r="U239" s="9" t="s">
        <v>36</v>
      </c>
    </row>
    <row r="240" spans="1:21" ht="24">
      <c r="A240" s="9" t="s">
        <v>37</v>
      </c>
      <c r="B240" s="32"/>
      <c r="C240" s="33">
        <v>416958</v>
      </c>
      <c r="D240" s="33">
        <v>204430</v>
      </c>
      <c r="E240" s="33">
        <v>212528</v>
      </c>
      <c r="F240" s="34"/>
      <c r="G240" s="33">
        <v>412734</v>
      </c>
      <c r="H240" s="33">
        <v>200530</v>
      </c>
      <c r="I240" s="33">
        <v>212204</v>
      </c>
      <c r="J240" s="33"/>
      <c r="K240" s="33">
        <v>4225</v>
      </c>
      <c r="L240" s="33">
        <v>3900</v>
      </c>
      <c r="M240" s="33">
        <v>324</v>
      </c>
      <c r="N240" s="34"/>
      <c r="O240" s="33">
        <v>107775</v>
      </c>
      <c r="P240" s="33">
        <v>107186</v>
      </c>
      <c r="Q240" s="33">
        <v>589</v>
      </c>
      <c r="R240" s="32"/>
      <c r="S240" s="35">
        <v>3.9</v>
      </c>
      <c r="T240" s="32"/>
      <c r="U240" s="9" t="s">
        <v>38</v>
      </c>
    </row>
    <row r="241" spans="1:21" ht="24">
      <c r="A241" s="32"/>
      <c r="B241" s="32"/>
      <c r="C241" s="33"/>
      <c r="D241" s="33"/>
      <c r="E241" s="33"/>
      <c r="F241" s="34"/>
      <c r="G241" s="33"/>
      <c r="H241" s="33"/>
      <c r="I241" s="33"/>
      <c r="J241" s="33"/>
      <c r="K241" s="33"/>
      <c r="L241" s="33"/>
      <c r="M241" s="33"/>
      <c r="N241" s="34"/>
      <c r="O241" s="33"/>
      <c r="P241" s="33"/>
      <c r="Q241" s="33"/>
      <c r="R241" s="32"/>
      <c r="S241" s="35"/>
      <c r="T241" s="32"/>
      <c r="U241" s="32"/>
    </row>
    <row r="242" spans="1:21" ht="24">
      <c r="A242" s="32" t="s">
        <v>128</v>
      </c>
      <c r="B242" s="32"/>
      <c r="C242" s="33">
        <v>940076</v>
      </c>
      <c r="D242" s="33">
        <v>462439</v>
      </c>
      <c r="E242" s="33">
        <v>477637</v>
      </c>
      <c r="F242" s="34"/>
      <c r="G242" s="33">
        <v>922686</v>
      </c>
      <c r="H242" s="33">
        <v>448695</v>
      </c>
      <c r="I242" s="33">
        <v>473991</v>
      </c>
      <c r="J242" s="33"/>
      <c r="K242" s="33">
        <v>17390</v>
      </c>
      <c r="L242" s="33">
        <v>13744</v>
      </c>
      <c r="M242" s="33">
        <v>3645</v>
      </c>
      <c r="N242" s="34"/>
      <c r="O242" s="33">
        <v>264338</v>
      </c>
      <c r="P242" s="33">
        <v>263132</v>
      </c>
      <c r="Q242" s="33">
        <v>1206</v>
      </c>
      <c r="R242" s="32"/>
      <c r="S242" s="35">
        <v>3.5</v>
      </c>
      <c r="T242" s="32"/>
      <c r="U242" s="32" t="s">
        <v>129</v>
      </c>
    </row>
    <row r="243" spans="1:21" ht="24">
      <c r="A243" s="9" t="s">
        <v>35</v>
      </c>
      <c r="B243" s="32"/>
      <c r="C243" s="33">
        <v>172276</v>
      </c>
      <c r="D243" s="33">
        <v>82257</v>
      </c>
      <c r="E243" s="33">
        <v>90018</v>
      </c>
      <c r="F243" s="34"/>
      <c r="G243" s="33">
        <v>168971</v>
      </c>
      <c r="H243" s="33">
        <v>79314</v>
      </c>
      <c r="I243" s="33">
        <v>89657</v>
      </c>
      <c r="J243" s="33"/>
      <c r="K243" s="33">
        <v>3305</v>
      </c>
      <c r="L243" s="33">
        <v>2944</v>
      </c>
      <c r="M243" s="33">
        <v>361</v>
      </c>
      <c r="N243" s="34"/>
      <c r="O243" s="33">
        <v>51904</v>
      </c>
      <c r="P243" s="33">
        <v>51734</v>
      </c>
      <c r="Q243" s="33">
        <v>170</v>
      </c>
      <c r="R243" s="32"/>
      <c r="S243" s="35">
        <v>3.3</v>
      </c>
      <c r="T243" s="32"/>
      <c r="U243" s="9" t="s">
        <v>36</v>
      </c>
    </row>
    <row r="244" spans="1:21" ht="24">
      <c r="A244" s="9" t="s">
        <v>37</v>
      </c>
      <c r="B244" s="32"/>
      <c r="C244" s="33">
        <v>767800</v>
      </c>
      <c r="D244" s="33">
        <v>380182</v>
      </c>
      <c r="E244" s="33">
        <v>387619</v>
      </c>
      <c r="F244" s="34"/>
      <c r="G244" s="33">
        <v>753716</v>
      </c>
      <c r="H244" s="33">
        <v>369382</v>
      </c>
      <c r="I244" s="33">
        <v>384334</v>
      </c>
      <c r="J244" s="33"/>
      <c r="K244" s="33">
        <v>14084</v>
      </c>
      <c r="L244" s="33">
        <v>10800</v>
      </c>
      <c r="M244" s="33">
        <v>3284</v>
      </c>
      <c r="N244" s="34"/>
      <c r="O244" s="33">
        <v>212434</v>
      </c>
      <c r="P244" s="33">
        <v>211398</v>
      </c>
      <c r="Q244" s="33">
        <v>1036</v>
      </c>
      <c r="R244" s="32"/>
      <c r="S244" s="35">
        <v>3.6</v>
      </c>
      <c r="T244" s="32"/>
      <c r="U244" s="9" t="s">
        <v>38</v>
      </c>
    </row>
    <row r="245" spans="1:21" ht="24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26"/>
    </row>
    <row r="246" spans="1:21" ht="24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26"/>
    </row>
    <row r="247" spans="1:21" ht="24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26"/>
    </row>
    <row r="248" spans="1:21" ht="24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26"/>
    </row>
    <row r="249" spans="1:21" ht="24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26"/>
    </row>
    <row r="250" spans="1:21" ht="32.25">
      <c r="A250" s="5" t="s">
        <v>54</v>
      </c>
      <c r="B250" s="6"/>
      <c r="C250" s="6"/>
      <c r="D250" s="6"/>
      <c r="E250" s="6"/>
      <c r="F250" s="6"/>
      <c r="G250" s="6"/>
      <c r="H250" s="6"/>
      <c r="I250" s="7"/>
      <c r="J250" s="7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26"/>
    </row>
    <row r="251" spans="1:21" ht="32.25">
      <c r="A251" s="5" t="s">
        <v>55</v>
      </c>
      <c r="B251" s="6"/>
      <c r="C251" s="6"/>
      <c r="D251" s="6"/>
      <c r="E251" s="6"/>
      <c r="F251" s="6"/>
      <c r="G251" s="6"/>
      <c r="H251" s="6"/>
      <c r="I251" s="7"/>
      <c r="J251" s="7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</row>
    <row r="252" spans="1:21" ht="2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</row>
    <row r="253" spans="1:21" ht="24">
      <c r="A253" s="10"/>
      <c r="B253" s="10"/>
      <c r="C253" s="49" t="s">
        <v>9</v>
      </c>
      <c r="D253" s="49"/>
      <c r="E253" s="49"/>
      <c r="F253" s="10"/>
      <c r="G253" s="49" t="s">
        <v>10</v>
      </c>
      <c r="H253" s="49"/>
      <c r="I253" s="49"/>
      <c r="J253" s="11"/>
      <c r="K253" s="49" t="s">
        <v>11</v>
      </c>
      <c r="L253" s="49"/>
      <c r="M253" s="49"/>
      <c r="N253" s="10"/>
      <c r="O253" s="49" t="s">
        <v>12</v>
      </c>
      <c r="P253" s="49"/>
      <c r="Q253" s="49"/>
      <c r="R253" s="10"/>
      <c r="S253" s="12" t="s">
        <v>6</v>
      </c>
      <c r="T253" s="10"/>
      <c r="U253" s="10"/>
    </row>
    <row r="254" spans="1:21" ht="24">
      <c r="A254" s="13" t="s">
        <v>4</v>
      </c>
      <c r="B254" s="13"/>
      <c r="C254" s="50" t="s">
        <v>13</v>
      </c>
      <c r="D254" s="50"/>
      <c r="E254" s="50"/>
      <c r="F254" s="14"/>
      <c r="G254" s="50" t="s">
        <v>14</v>
      </c>
      <c r="H254" s="50"/>
      <c r="I254" s="50"/>
      <c r="J254" s="13"/>
      <c r="K254" s="50" t="s">
        <v>15</v>
      </c>
      <c r="L254" s="50"/>
      <c r="M254" s="50"/>
      <c r="N254" s="14"/>
      <c r="O254" s="50" t="s">
        <v>16</v>
      </c>
      <c r="P254" s="50"/>
      <c r="Q254" s="50"/>
      <c r="R254" s="14"/>
      <c r="S254" s="15" t="s">
        <v>17</v>
      </c>
      <c r="T254" s="14"/>
      <c r="U254" s="13" t="s">
        <v>18</v>
      </c>
    </row>
    <row r="255" spans="1:21" ht="24">
      <c r="A255" s="13" t="s">
        <v>19</v>
      </c>
      <c r="B255" s="13"/>
      <c r="C255" s="15" t="s">
        <v>20</v>
      </c>
      <c r="D255" s="15" t="s">
        <v>21</v>
      </c>
      <c r="E255" s="15" t="s">
        <v>22</v>
      </c>
      <c r="F255" s="15"/>
      <c r="G255" s="15" t="s">
        <v>20</v>
      </c>
      <c r="H255" s="15" t="s">
        <v>21</v>
      </c>
      <c r="I255" s="15" t="s">
        <v>22</v>
      </c>
      <c r="J255" s="15"/>
      <c r="K255" s="15" t="s">
        <v>20</v>
      </c>
      <c r="L255" s="15" t="s">
        <v>21</v>
      </c>
      <c r="M255" s="15" t="s">
        <v>22</v>
      </c>
      <c r="N255" s="15"/>
      <c r="O255" s="15" t="s">
        <v>20</v>
      </c>
      <c r="P255" s="15" t="s">
        <v>23</v>
      </c>
      <c r="Q255" s="15" t="s">
        <v>24</v>
      </c>
      <c r="R255" s="14"/>
      <c r="S255" s="15" t="s">
        <v>23</v>
      </c>
      <c r="T255" s="14"/>
      <c r="U255" s="13" t="s">
        <v>25</v>
      </c>
    </row>
    <row r="256" spans="1:21" ht="24">
      <c r="A256" s="14"/>
      <c r="B256" s="14"/>
      <c r="C256" s="15" t="s">
        <v>26</v>
      </c>
      <c r="D256" s="15" t="s">
        <v>27</v>
      </c>
      <c r="E256" s="15" t="s">
        <v>28</v>
      </c>
      <c r="F256" s="15"/>
      <c r="G256" s="15" t="s">
        <v>26</v>
      </c>
      <c r="H256" s="15" t="s">
        <v>27</v>
      </c>
      <c r="I256" s="15" t="s">
        <v>28</v>
      </c>
      <c r="J256" s="15"/>
      <c r="K256" s="15" t="s">
        <v>26</v>
      </c>
      <c r="L256" s="15" t="s">
        <v>27</v>
      </c>
      <c r="M256" s="15" t="s">
        <v>28</v>
      </c>
      <c r="N256" s="15"/>
      <c r="O256" s="15" t="s">
        <v>26</v>
      </c>
      <c r="P256" s="15" t="s">
        <v>29</v>
      </c>
      <c r="Q256" s="15" t="s">
        <v>30</v>
      </c>
      <c r="R256" s="14"/>
      <c r="S256" s="15" t="s">
        <v>31</v>
      </c>
      <c r="T256" s="14"/>
      <c r="U256" s="14"/>
    </row>
    <row r="257" spans="1:21" ht="24">
      <c r="A257" s="16"/>
      <c r="B257" s="16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 t="s">
        <v>32</v>
      </c>
      <c r="Q257" s="17" t="s">
        <v>32</v>
      </c>
      <c r="R257" s="16"/>
      <c r="S257" s="17" t="s">
        <v>33</v>
      </c>
      <c r="T257" s="16"/>
      <c r="U257" s="16"/>
    </row>
    <row r="258" spans="1:21" ht="24">
      <c r="A258" s="32"/>
      <c r="B258" s="32"/>
      <c r="C258" s="33"/>
      <c r="D258" s="33"/>
      <c r="E258" s="33"/>
      <c r="F258" s="34"/>
      <c r="G258" s="33"/>
      <c r="H258" s="33"/>
      <c r="I258" s="33"/>
      <c r="J258" s="33"/>
      <c r="K258" s="33"/>
      <c r="L258" s="33"/>
      <c r="M258" s="33"/>
      <c r="N258" s="34"/>
      <c r="O258" s="33"/>
      <c r="P258" s="33"/>
      <c r="Q258" s="33"/>
      <c r="R258" s="32"/>
      <c r="S258" s="35"/>
      <c r="T258" s="32"/>
      <c r="U258" s="32"/>
    </row>
    <row r="259" spans="1:21" ht="24">
      <c r="A259" s="28" t="s">
        <v>130</v>
      </c>
      <c r="B259" s="28"/>
      <c r="C259" s="29">
        <v>18966090</v>
      </c>
      <c r="D259" s="29">
        <v>9284137</v>
      </c>
      <c r="E259" s="29">
        <v>9681953</v>
      </c>
      <c r="F259" s="30"/>
      <c r="G259" s="29">
        <v>18646894</v>
      </c>
      <c r="H259" s="29">
        <v>9029021</v>
      </c>
      <c r="I259" s="29">
        <v>9617873</v>
      </c>
      <c r="J259" s="29"/>
      <c r="K259" s="29">
        <v>319196</v>
      </c>
      <c r="L259" s="29">
        <v>255116</v>
      </c>
      <c r="M259" s="29">
        <v>64081</v>
      </c>
      <c r="N259" s="30"/>
      <c r="O259" s="29">
        <v>5372692</v>
      </c>
      <c r="P259" s="29">
        <v>5339779</v>
      </c>
      <c r="Q259" s="29">
        <v>32913</v>
      </c>
      <c r="R259" s="28"/>
      <c r="S259" s="31">
        <v>3.5</v>
      </c>
      <c r="T259" s="28"/>
      <c r="U259" s="28" t="s">
        <v>131</v>
      </c>
    </row>
    <row r="260" spans="1:21" ht="24">
      <c r="A260" s="9" t="s">
        <v>35</v>
      </c>
      <c r="B260" s="32"/>
      <c r="C260" s="33">
        <v>5539352</v>
      </c>
      <c r="D260" s="33">
        <v>2683691</v>
      </c>
      <c r="E260" s="33">
        <v>2855661</v>
      </c>
      <c r="F260" s="34"/>
      <c r="G260" s="33">
        <v>5389121</v>
      </c>
      <c r="H260" s="33">
        <v>2573471</v>
      </c>
      <c r="I260" s="33">
        <v>2815650</v>
      </c>
      <c r="J260" s="33"/>
      <c r="K260" s="33">
        <v>150231</v>
      </c>
      <c r="L260" s="33">
        <v>110219</v>
      </c>
      <c r="M260" s="33">
        <v>40012</v>
      </c>
      <c r="N260" s="34"/>
      <c r="O260" s="33">
        <v>1662474</v>
      </c>
      <c r="P260" s="33">
        <v>1651944</v>
      </c>
      <c r="Q260" s="33">
        <v>10530</v>
      </c>
      <c r="R260" s="32"/>
      <c r="S260" s="35">
        <v>3.3</v>
      </c>
      <c r="T260" s="32"/>
      <c r="U260" s="32" t="s">
        <v>36</v>
      </c>
    </row>
    <row r="261" spans="1:21" ht="24">
      <c r="A261" s="9" t="s">
        <v>37</v>
      </c>
      <c r="B261" s="32"/>
      <c r="C261" s="33">
        <v>13426738</v>
      </c>
      <c r="D261" s="33">
        <v>6600446</v>
      </c>
      <c r="E261" s="33">
        <v>6826292</v>
      </c>
      <c r="F261" s="34"/>
      <c r="G261" s="33">
        <v>13257773</v>
      </c>
      <c r="H261" s="33">
        <v>6455550</v>
      </c>
      <c r="I261" s="33">
        <v>6802223</v>
      </c>
      <c r="J261" s="33"/>
      <c r="K261" s="33">
        <v>168965</v>
      </c>
      <c r="L261" s="33">
        <v>144896</v>
      </c>
      <c r="M261" s="33">
        <v>24069</v>
      </c>
      <c r="N261" s="34"/>
      <c r="O261" s="33">
        <v>3710218</v>
      </c>
      <c r="P261" s="33">
        <v>3687835</v>
      </c>
      <c r="Q261" s="33">
        <v>22383</v>
      </c>
      <c r="R261" s="32"/>
      <c r="S261" s="35">
        <v>3.6</v>
      </c>
      <c r="T261" s="32"/>
      <c r="U261" s="32" t="s">
        <v>38</v>
      </c>
    </row>
    <row r="262" spans="1:21" ht="24">
      <c r="A262" s="32"/>
      <c r="B262" s="32"/>
      <c r="C262" s="33"/>
      <c r="D262" s="33"/>
      <c r="E262" s="33"/>
      <c r="F262" s="34"/>
      <c r="G262" s="33"/>
      <c r="H262" s="33"/>
      <c r="I262" s="33"/>
      <c r="J262" s="33"/>
      <c r="K262" s="33"/>
      <c r="L262" s="33"/>
      <c r="M262" s="33"/>
      <c r="N262" s="34"/>
      <c r="O262" s="33"/>
      <c r="P262" s="33"/>
      <c r="Q262" s="33"/>
      <c r="R262" s="32"/>
      <c r="S262" s="35"/>
      <c r="T262" s="32"/>
      <c r="U262" s="32"/>
    </row>
    <row r="263" spans="1:21" ht="24">
      <c r="A263" s="32" t="s">
        <v>132</v>
      </c>
      <c r="B263" s="32"/>
      <c r="C263" s="33">
        <v>2525975</v>
      </c>
      <c r="D263" s="33">
        <v>1244924</v>
      </c>
      <c r="E263" s="33">
        <v>1281050</v>
      </c>
      <c r="F263" s="34"/>
      <c r="G263" s="33">
        <v>2470487</v>
      </c>
      <c r="H263" s="33">
        <v>1205244</v>
      </c>
      <c r="I263" s="33">
        <v>1265243</v>
      </c>
      <c r="J263" s="33"/>
      <c r="K263" s="33">
        <v>55487</v>
      </c>
      <c r="L263" s="33">
        <v>39680</v>
      </c>
      <c r="M263" s="33">
        <v>15807</v>
      </c>
      <c r="N263" s="34"/>
      <c r="O263" s="33">
        <v>727470</v>
      </c>
      <c r="P263" s="33">
        <v>723818</v>
      </c>
      <c r="Q263" s="33">
        <v>3652</v>
      </c>
      <c r="R263" s="32"/>
      <c r="S263" s="35">
        <v>3.4</v>
      </c>
      <c r="T263" s="32"/>
      <c r="U263" s="32" t="s">
        <v>133</v>
      </c>
    </row>
    <row r="264" spans="1:21" ht="24">
      <c r="A264" s="9" t="s">
        <v>35</v>
      </c>
      <c r="B264" s="32"/>
      <c r="C264" s="33">
        <v>653075</v>
      </c>
      <c r="D264" s="33">
        <v>316329</v>
      </c>
      <c r="E264" s="33">
        <v>336746</v>
      </c>
      <c r="F264" s="34"/>
      <c r="G264" s="33">
        <v>624917</v>
      </c>
      <c r="H264" s="33">
        <v>297234</v>
      </c>
      <c r="I264" s="33">
        <v>327683</v>
      </c>
      <c r="J264" s="33"/>
      <c r="K264" s="33">
        <v>28158</v>
      </c>
      <c r="L264" s="33">
        <v>19094</v>
      </c>
      <c r="M264" s="33">
        <v>9063</v>
      </c>
      <c r="N264" s="34"/>
      <c r="O264" s="33">
        <v>199560</v>
      </c>
      <c r="P264" s="33">
        <v>198434</v>
      </c>
      <c r="Q264" s="33">
        <v>1126</v>
      </c>
      <c r="R264" s="32"/>
      <c r="S264" s="35">
        <v>3.1</v>
      </c>
      <c r="T264" s="32"/>
      <c r="U264" s="32" t="s">
        <v>36</v>
      </c>
    </row>
    <row r="265" spans="1:21" ht="24">
      <c r="A265" s="9" t="s">
        <v>37</v>
      </c>
      <c r="B265" s="32"/>
      <c r="C265" s="33">
        <v>1872900</v>
      </c>
      <c r="D265" s="33">
        <v>928596</v>
      </c>
      <c r="E265" s="33">
        <v>944304</v>
      </c>
      <c r="F265" s="34"/>
      <c r="G265" s="33">
        <v>1845570</v>
      </c>
      <c r="H265" s="33">
        <v>908010</v>
      </c>
      <c r="I265" s="33">
        <v>937560</v>
      </c>
      <c r="J265" s="33"/>
      <c r="K265" s="33">
        <v>27329</v>
      </c>
      <c r="L265" s="33">
        <v>20586</v>
      </c>
      <c r="M265" s="33">
        <v>6744</v>
      </c>
      <c r="N265" s="34"/>
      <c r="O265" s="33">
        <v>527910</v>
      </c>
      <c r="P265" s="33">
        <v>525384</v>
      </c>
      <c r="Q265" s="33">
        <v>2526</v>
      </c>
      <c r="R265" s="32"/>
      <c r="S265" s="35">
        <v>3.5</v>
      </c>
      <c r="T265" s="32"/>
      <c r="U265" s="32" t="s">
        <v>38</v>
      </c>
    </row>
    <row r="266" spans="1:21" ht="24">
      <c r="A266" s="32"/>
      <c r="B266" s="32"/>
      <c r="C266" s="33"/>
      <c r="D266" s="33"/>
      <c r="E266" s="33"/>
      <c r="F266" s="34"/>
      <c r="G266" s="33"/>
      <c r="H266" s="33"/>
      <c r="I266" s="33"/>
      <c r="J266" s="33"/>
      <c r="K266" s="33"/>
      <c r="L266" s="33"/>
      <c r="M266" s="33"/>
      <c r="N266" s="34"/>
      <c r="O266" s="33"/>
      <c r="P266" s="33"/>
      <c r="Q266" s="33"/>
      <c r="R266" s="32"/>
      <c r="S266" s="35"/>
      <c r="T266" s="32"/>
      <c r="U266" s="32"/>
    </row>
    <row r="267" spans="1:21" ht="24">
      <c r="A267" s="32" t="s">
        <v>134</v>
      </c>
      <c r="B267" s="32"/>
      <c r="C267" s="33">
        <v>1274921</v>
      </c>
      <c r="D267" s="33">
        <v>620109</v>
      </c>
      <c r="E267" s="33">
        <v>654812</v>
      </c>
      <c r="F267" s="34"/>
      <c r="G267" s="33">
        <v>1256098</v>
      </c>
      <c r="H267" s="33">
        <v>603814</v>
      </c>
      <c r="I267" s="33">
        <v>652284</v>
      </c>
      <c r="J267" s="33"/>
      <c r="K267" s="33">
        <v>18823</v>
      </c>
      <c r="L267" s="33">
        <v>16295</v>
      </c>
      <c r="M267" s="33">
        <v>2528</v>
      </c>
      <c r="N267" s="34"/>
      <c r="O267" s="33">
        <v>355585</v>
      </c>
      <c r="P267" s="33">
        <v>352971</v>
      </c>
      <c r="Q267" s="33">
        <v>2614</v>
      </c>
      <c r="R267" s="32"/>
      <c r="S267" s="35">
        <v>3.6</v>
      </c>
      <c r="T267" s="32"/>
      <c r="U267" s="32" t="s">
        <v>135</v>
      </c>
    </row>
    <row r="268" spans="1:21" ht="24">
      <c r="A268" s="32" t="s">
        <v>35</v>
      </c>
      <c r="B268" s="32"/>
      <c r="C268" s="33">
        <v>375999</v>
      </c>
      <c r="D268" s="33">
        <v>181546</v>
      </c>
      <c r="E268" s="33">
        <v>194453</v>
      </c>
      <c r="F268" s="34"/>
      <c r="G268" s="33">
        <v>369208</v>
      </c>
      <c r="H268" s="33">
        <v>175791</v>
      </c>
      <c r="I268" s="33">
        <v>193417</v>
      </c>
      <c r="J268" s="33"/>
      <c r="K268" s="33">
        <v>6790</v>
      </c>
      <c r="L268" s="33">
        <v>5754</v>
      </c>
      <c r="M268" s="33">
        <v>1036</v>
      </c>
      <c r="N268" s="34"/>
      <c r="O268" s="33">
        <v>107245</v>
      </c>
      <c r="P268" s="33">
        <v>106416</v>
      </c>
      <c r="Q268" s="33">
        <v>829</v>
      </c>
      <c r="R268" s="32"/>
      <c r="S268" s="35">
        <v>3.5</v>
      </c>
      <c r="T268" s="32"/>
      <c r="U268" s="32" t="s">
        <v>36</v>
      </c>
    </row>
    <row r="269" spans="1:21" ht="24">
      <c r="A269" s="32" t="s">
        <v>37</v>
      </c>
      <c r="B269" s="32"/>
      <c r="C269" s="33">
        <v>898922</v>
      </c>
      <c r="D269" s="33">
        <v>438563</v>
      </c>
      <c r="E269" s="33">
        <v>460359</v>
      </c>
      <c r="F269" s="34"/>
      <c r="G269" s="33">
        <v>886890</v>
      </c>
      <c r="H269" s="33">
        <v>428023</v>
      </c>
      <c r="I269" s="33">
        <v>458867</v>
      </c>
      <c r="J269" s="33"/>
      <c r="K269" s="33">
        <v>12032</v>
      </c>
      <c r="L269" s="33">
        <v>10540</v>
      </c>
      <c r="M269" s="33">
        <v>1492</v>
      </c>
      <c r="N269" s="34"/>
      <c r="O269" s="33">
        <v>248340</v>
      </c>
      <c r="P269" s="33">
        <v>246555</v>
      </c>
      <c r="Q269" s="33">
        <v>1785</v>
      </c>
      <c r="R269" s="32"/>
      <c r="S269" s="35">
        <v>3.6</v>
      </c>
      <c r="T269" s="32"/>
      <c r="U269" s="32" t="s">
        <v>38</v>
      </c>
    </row>
    <row r="270" spans="1:21" ht="24">
      <c r="A270" s="32"/>
      <c r="B270" s="32"/>
      <c r="C270" s="33"/>
      <c r="D270" s="33"/>
      <c r="E270" s="33"/>
      <c r="F270" s="34"/>
      <c r="G270" s="33"/>
      <c r="H270" s="33"/>
      <c r="I270" s="33"/>
      <c r="J270" s="33"/>
      <c r="K270" s="33"/>
      <c r="L270" s="33"/>
      <c r="M270" s="33"/>
      <c r="N270" s="34"/>
      <c r="O270" s="33"/>
      <c r="P270" s="33"/>
      <c r="Q270" s="33"/>
      <c r="R270" s="32"/>
      <c r="S270" s="35"/>
      <c r="T270" s="32"/>
      <c r="U270" s="32"/>
    </row>
    <row r="271" spans="1:21" ht="24">
      <c r="A271" s="32" t="s">
        <v>136</v>
      </c>
      <c r="B271" s="32"/>
      <c r="C271" s="33">
        <v>1122900</v>
      </c>
      <c r="D271" s="33">
        <v>545363</v>
      </c>
      <c r="E271" s="33">
        <v>577537</v>
      </c>
      <c r="F271" s="34"/>
      <c r="G271" s="33">
        <v>1106042</v>
      </c>
      <c r="H271" s="33">
        <v>529388</v>
      </c>
      <c r="I271" s="33">
        <v>576654</v>
      </c>
      <c r="J271" s="33"/>
      <c r="K271" s="33">
        <v>16858</v>
      </c>
      <c r="L271" s="33">
        <v>15975</v>
      </c>
      <c r="M271" s="33">
        <v>883</v>
      </c>
      <c r="N271" s="34"/>
      <c r="O271" s="33">
        <v>321972</v>
      </c>
      <c r="P271" s="33">
        <v>320670</v>
      </c>
      <c r="Q271" s="33">
        <v>1302</v>
      </c>
      <c r="R271" s="32"/>
      <c r="S271" s="35">
        <v>3.4</v>
      </c>
      <c r="T271" s="32"/>
      <c r="U271" s="32" t="s">
        <v>137</v>
      </c>
    </row>
    <row r="272" spans="1:21" ht="24">
      <c r="A272" s="32" t="s">
        <v>35</v>
      </c>
      <c r="B272" s="32"/>
      <c r="C272" s="33">
        <v>153159</v>
      </c>
      <c r="D272" s="33">
        <v>73082</v>
      </c>
      <c r="E272" s="33">
        <v>80077</v>
      </c>
      <c r="F272" s="34"/>
      <c r="G272" s="33">
        <v>150868</v>
      </c>
      <c r="H272" s="33">
        <v>70921</v>
      </c>
      <c r="I272" s="33">
        <v>79948</v>
      </c>
      <c r="J272" s="33"/>
      <c r="K272" s="33">
        <v>2291</v>
      </c>
      <c r="L272" s="33">
        <v>2162</v>
      </c>
      <c r="M272" s="33">
        <v>129</v>
      </c>
      <c r="N272" s="34"/>
      <c r="O272" s="33">
        <v>46467</v>
      </c>
      <c r="P272" s="33">
        <v>46306</v>
      </c>
      <c r="Q272" s="33">
        <v>161</v>
      </c>
      <c r="R272" s="32"/>
      <c r="S272" s="35">
        <v>3.3</v>
      </c>
      <c r="T272" s="32"/>
      <c r="U272" s="32" t="s">
        <v>36</v>
      </c>
    </row>
    <row r="273" spans="1:21" ht="24">
      <c r="A273" s="32" t="s">
        <v>37</v>
      </c>
      <c r="B273" s="32"/>
      <c r="C273" s="33">
        <v>969741</v>
      </c>
      <c r="D273" s="33">
        <v>472281</v>
      </c>
      <c r="E273" s="33">
        <v>497460</v>
      </c>
      <c r="F273" s="34"/>
      <c r="G273" s="33">
        <v>955174</v>
      </c>
      <c r="H273" s="33">
        <v>458468</v>
      </c>
      <c r="I273" s="33">
        <v>496706</v>
      </c>
      <c r="J273" s="33"/>
      <c r="K273" s="33">
        <v>14567</v>
      </c>
      <c r="L273" s="33">
        <v>13814</v>
      </c>
      <c r="M273" s="33">
        <v>754</v>
      </c>
      <c r="N273" s="34"/>
      <c r="O273" s="33">
        <v>275506</v>
      </c>
      <c r="P273" s="33">
        <v>274365</v>
      </c>
      <c r="Q273" s="33">
        <v>1141</v>
      </c>
      <c r="R273" s="32"/>
      <c r="S273" s="35">
        <v>3.5</v>
      </c>
      <c r="T273" s="32"/>
      <c r="U273" s="32" t="s">
        <v>38</v>
      </c>
    </row>
    <row r="274" spans="1:21" ht="24">
      <c r="A274" s="32"/>
      <c r="B274" s="32"/>
      <c r="C274" s="33"/>
      <c r="D274" s="33"/>
      <c r="E274" s="33"/>
      <c r="F274" s="34"/>
      <c r="G274" s="33"/>
      <c r="H274" s="33"/>
      <c r="I274" s="33"/>
      <c r="J274" s="33"/>
      <c r="K274" s="33"/>
      <c r="L274" s="33"/>
      <c r="M274" s="33"/>
      <c r="N274" s="34"/>
      <c r="O274" s="33"/>
      <c r="P274" s="33"/>
      <c r="Q274" s="33"/>
      <c r="R274" s="32"/>
      <c r="S274" s="35"/>
      <c r="T274" s="32"/>
      <c r="U274" s="32"/>
    </row>
    <row r="275" spans="1:21" ht="24">
      <c r="A275" s="32" t="s">
        <v>138</v>
      </c>
      <c r="B275" s="32"/>
      <c r="C275" s="33">
        <v>1055980</v>
      </c>
      <c r="D275" s="33">
        <v>515129</v>
      </c>
      <c r="E275" s="33">
        <v>540851</v>
      </c>
      <c r="F275" s="34"/>
      <c r="G275" s="33">
        <v>1037247</v>
      </c>
      <c r="H275" s="33">
        <v>498810</v>
      </c>
      <c r="I275" s="33">
        <v>538437</v>
      </c>
      <c r="J275" s="33"/>
      <c r="K275" s="33">
        <v>18733</v>
      </c>
      <c r="L275" s="33">
        <v>16319</v>
      </c>
      <c r="M275" s="33">
        <v>2414</v>
      </c>
      <c r="N275" s="34"/>
      <c r="O275" s="33">
        <v>286653</v>
      </c>
      <c r="P275" s="33">
        <v>285002</v>
      </c>
      <c r="Q275" s="33">
        <v>1651</v>
      </c>
      <c r="R275" s="32"/>
      <c r="S275" s="35">
        <v>3.6</v>
      </c>
      <c r="T275" s="32"/>
      <c r="U275" s="32" t="s">
        <v>139</v>
      </c>
    </row>
    <row r="276" spans="1:21" ht="24">
      <c r="A276" s="32" t="s">
        <v>35</v>
      </c>
      <c r="B276" s="32"/>
      <c r="C276" s="33">
        <v>160509</v>
      </c>
      <c r="D276" s="33">
        <v>77363</v>
      </c>
      <c r="E276" s="33">
        <v>83145</v>
      </c>
      <c r="F276" s="34"/>
      <c r="G276" s="33">
        <v>156351</v>
      </c>
      <c r="H276" s="33">
        <v>74032</v>
      </c>
      <c r="I276" s="33">
        <v>82318</v>
      </c>
      <c r="J276" s="33"/>
      <c r="K276" s="33">
        <v>4158</v>
      </c>
      <c r="L276" s="33">
        <v>3331</v>
      </c>
      <c r="M276" s="33">
        <v>827</v>
      </c>
      <c r="N276" s="34"/>
      <c r="O276" s="33">
        <v>46049</v>
      </c>
      <c r="P276" s="33">
        <v>45853</v>
      </c>
      <c r="Q276" s="33">
        <v>196</v>
      </c>
      <c r="R276" s="32"/>
      <c r="S276" s="35">
        <v>3.4</v>
      </c>
      <c r="T276" s="32"/>
      <c r="U276" s="32" t="s">
        <v>36</v>
      </c>
    </row>
    <row r="277" spans="1:21" ht="24">
      <c r="A277" s="32" t="s">
        <v>37</v>
      </c>
      <c r="B277" s="32"/>
      <c r="C277" s="33">
        <v>895471</v>
      </c>
      <c r="D277" s="33">
        <v>437766</v>
      </c>
      <c r="E277" s="33">
        <v>457706</v>
      </c>
      <c r="F277" s="34"/>
      <c r="G277" s="33">
        <v>880896</v>
      </c>
      <c r="H277" s="33">
        <v>424777</v>
      </c>
      <c r="I277" s="33">
        <v>456119</v>
      </c>
      <c r="J277" s="33"/>
      <c r="K277" s="33">
        <v>14575</v>
      </c>
      <c r="L277" s="33">
        <v>12988</v>
      </c>
      <c r="M277" s="33">
        <v>1587</v>
      </c>
      <c r="N277" s="34"/>
      <c r="O277" s="33">
        <v>240604</v>
      </c>
      <c r="P277" s="33">
        <v>239149</v>
      </c>
      <c r="Q277" s="33">
        <v>1455</v>
      </c>
      <c r="R277" s="32"/>
      <c r="S277" s="35">
        <v>3.7</v>
      </c>
      <c r="T277" s="32"/>
      <c r="U277" s="32" t="s">
        <v>38</v>
      </c>
    </row>
    <row r="278" spans="1:21" ht="24">
      <c r="A278" s="32"/>
      <c r="B278" s="32"/>
      <c r="C278" s="33"/>
      <c r="D278" s="33"/>
      <c r="E278" s="33"/>
      <c r="F278" s="34"/>
      <c r="G278" s="33"/>
      <c r="H278" s="33"/>
      <c r="I278" s="33"/>
      <c r="J278" s="33"/>
      <c r="K278" s="33"/>
      <c r="L278" s="33"/>
      <c r="M278" s="33"/>
      <c r="N278" s="34"/>
      <c r="O278" s="33"/>
      <c r="P278" s="33"/>
      <c r="Q278" s="33"/>
      <c r="R278" s="32"/>
      <c r="S278" s="35"/>
      <c r="T278" s="32"/>
      <c r="U278" s="32"/>
    </row>
    <row r="279" spans="1:21" ht="24">
      <c r="A279" s="32" t="s">
        <v>140</v>
      </c>
      <c r="B279" s="32"/>
      <c r="C279" s="33">
        <v>1746790</v>
      </c>
      <c r="D279" s="33">
        <v>860712</v>
      </c>
      <c r="E279" s="33">
        <v>886078</v>
      </c>
      <c r="F279" s="34"/>
      <c r="G279" s="33">
        <v>1716465</v>
      </c>
      <c r="H279" s="33">
        <v>836198</v>
      </c>
      <c r="I279" s="33">
        <v>880268</v>
      </c>
      <c r="J279" s="33"/>
      <c r="K279" s="33">
        <v>30325</v>
      </c>
      <c r="L279" s="33">
        <v>24514</v>
      </c>
      <c r="M279" s="33">
        <v>5810</v>
      </c>
      <c r="N279" s="34"/>
      <c r="O279" s="33">
        <v>478021</v>
      </c>
      <c r="P279" s="33">
        <v>475656</v>
      </c>
      <c r="Q279" s="33">
        <v>2365</v>
      </c>
      <c r="R279" s="32"/>
      <c r="S279" s="35">
        <v>3.6</v>
      </c>
      <c r="T279" s="32"/>
      <c r="U279" s="32" t="s">
        <v>141</v>
      </c>
    </row>
    <row r="280" spans="1:21" ht="24">
      <c r="A280" s="32" t="s">
        <v>35</v>
      </c>
      <c r="B280" s="32"/>
      <c r="C280" s="33">
        <v>411954</v>
      </c>
      <c r="D280" s="33">
        <v>198655</v>
      </c>
      <c r="E280" s="33">
        <v>213299</v>
      </c>
      <c r="F280" s="34"/>
      <c r="G280" s="33">
        <v>395885</v>
      </c>
      <c r="H280" s="33">
        <v>186889</v>
      </c>
      <c r="I280" s="33">
        <v>208996</v>
      </c>
      <c r="J280" s="33"/>
      <c r="K280" s="33">
        <v>16069</v>
      </c>
      <c r="L280" s="33">
        <v>11766</v>
      </c>
      <c r="M280" s="33">
        <v>4303</v>
      </c>
      <c r="N280" s="34"/>
      <c r="O280" s="33">
        <v>128728</v>
      </c>
      <c r="P280" s="33">
        <v>128280</v>
      </c>
      <c r="Q280" s="33">
        <v>448</v>
      </c>
      <c r="R280" s="32"/>
      <c r="S280" s="35">
        <v>3.1</v>
      </c>
      <c r="T280" s="32"/>
      <c r="U280" s="32" t="s">
        <v>36</v>
      </c>
    </row>
    <row r="281" spans="1:21" ht="24">
      <c r="A281" s="32" t="s">
        <v>37</v>
      </c>
      <c r="B281" s="32"/>
      <c r="C281" s="33">
        <v>1334836</v>
      </c>
      <c r="D281" s="33">
        <v>662057</v>
      </c>
      <c r="E281" s="33">
        <v>672779</v>
      </c>
      <c r="F281" s="34"/>
      <c r="G281" s="33">
        <v>1320581</v>
      </c>
      <c r="H281" s="33">
        <v>649309</v>
      </c>
      <c r="I281" s="33">
        <v>671272</v>
      </c>
      <c r="J281" s="33"/>
      <c r="K281" s="33">
        <v>14256</v>
      </c>
      <c r="L281" s="33">
        <v>12748</v>
      </c>
      <c r="M281" s="33">
        <v>1508</v>
      </c>
      <c r="N281" s="34"/>
      <c r="O281" s="33">
        <v>349293</v>
      </c>
      <c r="P281" s="33">
        <v>347376</v>
      </c>
      <c r="Q281" s="33">
        <v>1917</v>
      </c>
      <c r="R281" s="32"/>
      <c r="S281" s="35">
        <v>3.8</v>
      </c>
      <c r="T281" s="32"/>
      <c r="U281" s="32" t="s">
        <v>38</v>
      </c>
    </row>
    <row r="282" spans="1:21" ht="24">
      <c r="A282" s="32"/>
      <c r="B282" s="32"/>
      <c r="C282" s="33"/>
      <c r="D282" s="33"/>
      <c r="E282" s="33"/>
      <c r="F282" s="34"/>
      <c r="G282" s="33"/>
      <c r="H282" s="33"/>
      <c r="I282" s="33"/>
      <c r="J282" s="33"/>
      <c r="K282" s="33"/>
      <c r="L282" s="33"/>
      <c r="M282" s="33"/>
      <c r="N282" s="34"/>
      <c r="O282" s="33"/>
      <c r="P282" s="33"/>
      <c r="Q282" s="33"/>
      <c r="R282" s="32"/>
      <c r="S282" s="35"/>
      <c r="T282" s="32"/>
      <c r="U282" s="32"/>
    </row>
    <row r="283" spans="1:21" ht="24">
      <c r="A283" s="32" t="s">
        <v>142</v>
      </c>
      <c r="B283" s="32"/>
      <c r="C283" s="33">
        <v>487976</v>
      </c>
      <c r="D283" s="33">
        <v>241095</v>
      </c>
      <c r="E283" s="33">
        <v>246880</v>
      </c>
      <c r="F283" s="34"/>
      <c r="G283" s="33">
        <v>479222</v>
      </c>
      <c r="H283" s="33">
        <v>233406</v>
      </c>
      <c r="I283" s="33">
        <v>245816</v>
      </c>
      <c r="J283" s="33"/>
      <c r="K283" s="33">
        <v>8753</v>
      </c>
      <c r="L283" s="33">
        <v>7689</v>
      </c>
      <c r="M283" s="33">
        <v>1064</v>
      </c>
      <c r="N283" s="34"/>
      <c r="O283" s="33">
        <v>146549</v>
      </c>
      <c r="P283" s="33">
        <v>145729</v>
      </c>
      <c r="Q283" s="33">
        <v>820</v>
      </c>
      <c r="R283" s="32"/>
      <c r="S283" s="35">
        <v>3.3</v>
      </c>
      <c r="T283" s="32"/>
      <c r="U283" s="32" t="s">
        <v>143</v>
      </c>
    </row>
    <row r="284" spans="1:21" ht="24">
      <c r="A284" s="32" t="s">
        <v>35</v>
      </c>
      <c r="B284" s="32"/>
      <c r="C284" s="33">
        <v>127173</v>
      </c>
      <c r="D284" s="33">
        <v>63885</v>
      </c>
      <c r="E284" s="33">
        <v>63288</v>
      </c>
      <c r="F284" s="34"/>
      <c r="G284" s="33">
        <v>122703</v>
      </c>
      <c r="H284" s="33">
        <v>59685</v>
      </c>
      <c r="I284" s="33">
        <v>63018</v>
      </c>
      <c r="J284" s="33"/>
      <c r="K284" s="33">
        <v>4470</v>
      </c>
      <c r="L284" s="33">
        <v>4200</v>
      </c>
      <c r="M284" s="33">
        <v>271</v>
      </c>
      <c r="N284" s="34"/>
      <c r="O284" s="33">
        <v>38823</v>
      </c>
      <c r="P284" s="33">
        <v>38647</v>
      </c>
      <c r="Q284" s="33">
        <v>176</v>
      </c>
      <c r="R284" s="32"/>
      <c r="S284" s="35">
        <v>3.2</v>
      </c>
      <c r="T284" s="32"/>
      <c r="U284" s="32" t="s">
        <v>36</v>
      </c>
    </row>
    <row r="285" spans="1:21" ht="24">
      <c r="A285" s="32" t="s">
        <v>37</v>
      </c>
      <c r="B285" s="32"/>
      <c r="C285" s="33">
        <v>360802</v>
      </c>
      <c r="D285" s="33">
        <v>177211</v>
      </c>
      <c r="E285" s="33">
        <v>183592</v>
      </c>
      <c r="F285" s="34"/>
      <c r="G285" s="33">
        <v>356519</v>
      </c>
      <c r="H285" s="33">
        <v>173721</v>
      </c>
      <c r="I285" s="33">
        <v>182798</v>
      </c>
      <c r="J285" s="33"/>
      <c r="K285" s="33">
        <v>4283</v>
      </c>
      <c r="L285" s="33">
        <v>3490</v>
      </c>
      <c r="M285" s="33">
        <v>793</v>
      </c>
      <c r="N285" s="34"/>
      <c r="O285" s="33">
        <v>107726</v>
      </c>
      <c r="P285" s="33">
        <v>107082</v>
      </c>
      <c r="Q285" s="33">
        <v>644</v>
      </c>
      <c r="R285" s="32"/>
      <c r="S285" s="35">
        <v>3.3</v>
      </c>
      <c r="T285" s="32"/>
      <c r="U285" s="32" t="s">
        <v>38</v>
      </c>
    </row>
    <row r="286" spans="1:21" ht="24">
      <c r="A286" s="32"/>
      <c r="B286" s="32"/>
      <c r="C286" s="33"/>
      <c r="D286" s="33"/>
      <c r="E286" s="33"/>
      <c r="F286" s="34"/>
      <c r="G286" s="33"/>
      <c r="H286" s="33"/>
      <c r="I286" s="33"/>
      <c r="J286" s="33"/>
      <c r="K286" s="33"/>
      <c r="L286" s="33"/>
      <c r="M286" s="33"/>
      <c r="N286" s="34"/>
      <c r="O286" s="33"/>
      <c r="P286" s="33"/>
      <c r="Q286" s="33"/>
      <c r="R286" s="32"/>
      <c r="S286" s="35"/>
      <c r="T286" s="32"/>
      <c r="U286" s="32"/>
    </row>
    <row r="287" spans="1:21" ht="24">
      <c r="A287" s="32" t="s">
        <v>144</v>
      </c>
      <c r="B287" s="32"/>
      <c r="C287" s="33">
        <v>963907</v>
      </c>
      <c r="D287" s="33">
        <v>470376</v>
      </c>
      <c r="E287" s="33">
        <v>493531</v>
      </c>
      <c r="F287" s="34"/>
      <c r="G287" s="33">
        <v>952826</v>
      </c>
      <c r="H287" s="33">
        <v>461164</v>
      </c>
      <c r="I287" s="33">
        <v>491663</v>
      </c>
      <c r="J287" s="33"/>
      <c r="K287" s="33">
        <v>11081</v>
      </c>
      <c r="L287" s="33">
        <v>9213</v>
      </c>
      <c r="M287" s="33">
        <v>1869</v>
      </c>
      <c r="N287" s="34"/>
      <c r="O287" s="33">
        <v>288106</v>
      </c>
      <c r="P287" s="33">
        <v>286363</v>
      </c>
      <c r="Q287" s="33">
        <v>1743</v>
      </c>
      <c r="R287" s="32"/>
      <c r="S287" s="35">
        <v>3.3</v>
      </c>
      <c r="T287" s="32"/>
      <c r="U287" s="32" t="s">
        <v>145</v>
      </c>
    </row>
    <row r="288" spans="1:21" ht="24">
      <c r="A288" s="32" t="s">
        <v>35</v>
      </c>
      <c r="B288" s="32"/>
      <c r="C288" s="33">
        <v>205112</v>
      </c>
      <c r="D288" s="33">
        <v>99280</v>
      </c>
      <c r="E288" s="33">
        <v>105832</v>
      </c>
      <c r="F288" s="34"/>
      <c r="G288" s="33">
        <v>200633</v>
      </c>
      <c r="H288" s="33">
        <v>95536</v>
      </c>
      <c r="I288" s="33">
        <v>105096</v>
      </c>
      <c r="J288" s="33"/>
      <c r="K288" s="33">
        <v>4479</v>
      </c>
      <c r="L288" s="33">
        <v>3744</v>
      </c>
      <c r="M288" s="33">
        <v>736</v>
      </c>
      <c r="N288" s="34"/>
      <c r="O288" s="33">
        <v>64157</v>
      </c>
      <c r="P288" s="33">
        <v>63623</v>
      </c>
      <c r="Q288" s="33">
        <v>534</v>
      </c>
      <c r="R288" s="32"/>
      <c r="S288" s="35">
        <v>3.2</v>
      </c>
      <c r="T288" s="32"/>
      <c r="U288" s="32" t="s">
        <v>36</v>
      </c>
    </row>
    <row r="289" spans="1:21" ht="24">
      <c r="A289" s="32" t="s">
        <v>37</v>
      </c>
      <c r="B289" s="32"/>
      <c r="C289" s="33">
        <v>758795</v>
      </c>
      <c r="D289" s="33">
        <v>371096</v>
      </c>
      <c r="E289" s="33">
        <v>387699</v>
      </c>
      <c r="F289" s="34"/>
      <c r="G289" s="33">
        <v>752194</v>
      </c>
      <c r="H289" s="33">
        <v>365627</v>
      </c>
      <c r="I289" s="33">
        <v>386566</v>
      </c>
      <c r="J289" s="33"/>
      <c r="K289" s="33">
        <v>6602</v>
      </c>
      <c r="L289" s="33">
        <v>5469</v>
      </c>
      <c r="M289" s="33">
        <v>1133</v>
      </c>
      <c r="N289" s="34"/>
      <c r="O289" s="33">
        <v>223949</v>
      </c>
      <c r="P289" s="33">
        <v>222740</v>
      </c>
      <c r="Q289" s="33">
        <v>1209</v>
      </c>
      <c r="R289" s="32"/>
      <c r="S289" s="35">
        <v>3.4</v>
      </c>
      <c r="T289" s="32"/>
      <c r="U289" s="32" t="s">
        <v>38</v>
      </c>
    </row>
    <row r="290" spans="1:21" ht="24">
      <c r="A290" s="32"/>
      <c r="B290" s="32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2"/>
      <c r="S290" s="37"/>
      <c r="T290" s="32"/>
      <c r="U290" s="32"/>
    </row>
    <row r="291" spans="1:21" ht="24">
      <c r="A291" s="32" t="s">
        <v>146</v>
      </c>
      <c r="B291" s="32"/>
      <c r="C291" s="33">
        <v>283732</v>
      </c>
      <c r="D291" s="33">
        <v>139960</v>
      </c>
      <c r="E291" s="33">
        <v>143772</v>
      </c>
      <c r="F291" s="34"/>
      <c r="G291" s="33">
        <v>279795</v>
      </c>
      <c r="H291" s="33">
        <v>136613</v>
      </c>
      <c r="I291" s="33">
        <v>143182</v>
      </c>
      <c r="J291" s="33"/>
      <c r="K291" s="33">
        <v>3937</v>
      </c>
      <c r="L291" s="33">
        <v>3348</v>
      </c>
      <c r="M291" s="33">
        <v>590</v>
      </c>
      <c r="N291" s="34"/>
      <c r="O291" s="33">
        <v>81206</v>
      </c>
      <c r="P291" s="33">
        <v>80704</v>
      </c>
      <c r="Q291" s="33">
        <v>502</v>
      </c>
      <c r="R291" s="32"/>
      <c r="S291" s="35">
        <v>3.5</v>
      </c>
      <c r="T291" s="32"/>
      <c r="U291" s="32" t="s">
        <v>147</v>
      </c>
    </row>
    <row r="292" spans="1:21" ht="24">
      <c r="A292" s="32" t="s">
        <v>35</v>
      </c>
      <c r="B292" s="32"/>
      <c r="C292" s="33">
        <v>98173</v>
      </c>
      <c r="D292" s="33">
        <v>48448</v>
      </c>
      <c r="E292" s="33">
        <v>49725</v>
      </c>
      <c r="F292" s="34"/>
      <c r="G292" s="33">
        <v>96340</v>
      </c>
      <c r="H292" s="33">
        <v>46802</v>
      </c>
      <c r="I292" s="33">
        <v>49538</v>
      </c>
      <c r="J292" s="33"/>
      <c r="K292" s="33">
        <v>1833</v>
      </c>
      <c r="L292" s="33">
        <v>1646</v>
      </c>
      <c r="M292" s="33">
        <v>186</v>
      </c>
      <c r="N292" s="34"/>
      <c r="O292" s="33">
        <v>28813</v>
      </c>
      <c r="P292" s="33">
        <v>28653</v>
      </c>
      <c r="Q292" s="33">
        <v>160</v>
      </c>
      <c r="R292" s="32"/>
      <c r="S292" s="35">
        <v>3.4</v>
      </c>
      <c r="T292" s="32"/>
      <c r="U292" s="32" t="s">
        <v>36</v>
      </c>
    </row>
    <row r="293" spans="1:21" ht="24">
      <c r="A293" s="32" t="s">
        <v>37</v>
      </c>
      <c r="B293" s="32"/>
      <c r="C293" s="33">
        <v>185559</v>
      </c>
      <c r="D293" s="33">
        <v>91512</v>
      </c>
      <c r="E293" s="33">
        <v>94047</v>
      </c>
      <c r="F293" s="34"/>
      <c r="G293" s="33">
        <v>183455</v>
      </c>
      <c r="H293" s="33">
        <v>89811</v>
      </c>
      <c r="I293" s="33">
        <v>93644</v>
      </c>
      <c r="J293" s="33"/>
      <c r="K293" s="33">
        <v>2105</v>
      </c>
      <c r="L293" s="33">
        <v>1701</v>
      </c>
      <c r="M293" s="33">
        <v>403</v>
      </c>
      <c r="N293" s="34"/>
      <c r="O293" s="33">
        <v>52394</v>
      </c>
      <c r="P293" s="33">
        <v>52052</v>
      </c>
      <c r="Q293" s="33">
        <v>342</v>
      </c>
      <c r="R293" s="32"/>
      <c r="S293" s="35">
        <v>3.5</v>
      </c>
      <c r="T293" s="32"/>
      <c r="U293" s="32" t="s">
        <v>38</v>
      </c>
    </row>
    <row r="294" spans="1:21" ht="24">
      <c r="A294" s="32"/>
      <c r="B294" s="32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2"/>
      <c r="S294" s="37"/>
      <c r="T294" s="32"/>
      <c r="U294" s="32"/>
    </row>
    <row r="295" spans="1:21" ht="24">
      <c r="A295" s="32" t="s">
        <v>148</v>
      </c>
      <c r="B295" s="32"/>
      <c r="C295" s="33">
        <v>485974</v>
      </c>
      <c r="D295" s="33">
        <v>236835</v>
      </c>
      <c r="E295" s="33">
        <v>249139</v>
      </c>
      <c r="F295" s="34"/>
      <c r="G295" s="33">
        <v>480378</v>
      </c>
      <c r="H295" s="33">
        <v>231844</v>
      </c>
      <c r="I295" s="33">
        <v>248534</v>
      </c>
      <c r="J295" s="33"/>
      <c r="K295" s="33">
        <v>5596</v>
      </c>
      <c r="L295" s="33">
        <v>4991</v>
      </c>
      <c r="M295" s="33">
        <v>604</v>
      </c>
      <c r="N295" s="34"/>
      <c r="O295" s="33">
        <v>133833</v>
      </c>
      <c r="P295" s="33">
        <v>133029</v>
      </c>
      <c r="Q295" s="33">
        <v>804</v>
      </c>
      <c r="R295" s="32"/>
      <c r="S295" s="35">
        <v>3.6</v>
      </c>
      <c r="T295" s="32"/>
      <c r="U295" s="32" t="s">
        <v>149</v>
      </c>
    </row>
    <row r="296" spans="1:21" ht="24">
      <c r="A296" s="32" t="s">
        <v>35</v>
      </c>
      <c r="B296" s="32"/>
      <c r="C296" s="33">
        <v>203143</v>
      </c>
      <c r="D296" s="33">
        <v>98164</v>
      </c>
      <c r="E296" s="33">
        <v>104978</v>
      </c>
      <c r="F296" s="34"/>
      <c r="G296" s="33">
        <v>201189</v>
      </c>
      <c r="H296" s="33">
        <v>96428</v>
      </c>
      <c r="I296" s="33">
        <v>104760</v>
      </c>
      <c r="J296" s="33"/>
      <c r="K296" s="33">
        <v>1954</v>
      </c>
      <c r="L296" s="33">
        <v>1736</v>
      </c>
      <c r="M296" s="33">
        <v>218</v>
      </c>
      <c r="N296" s="34"/>
      <c r="O296" s="33">
        <v>56895</v>
      </c>
      <c r="P296" s="33">
        <v>56594</v>
      </c>
      <c r="Q296" s="33">
        <v>301</v>
      </c>
      <c r="R296" s="32"/>
      <c r="S296" s="35">
        <v>3.6</v>
      </c>
      <c r="T296" s="32"/>
      <c r="U296" s="32" t="s">
        <v>36</v>
      </c>
    </row>
    <row r="297" spans="1:21" ht="24">
      <c r="A297" s="32" t="s">
        <v>37</v>
      </c>
      <c r="B297" s="32"/>
      <c r="C297" s="33">
        <v>282831</v>
      </c>
      <c r="D297" s="33">
        <v>138671</v>
      </c>
      <c r="E297" s="33">
        <v>144160</v>
      </c>
      <c r="F297" s="34"/>
      <c r="G297" s="33">
        <v>279189</v>
      </c>
      <c r="H297" s="33">
        <v>135415</v>
      </c>
      <c r="I297" s="33">
        <v>143774</v>
      </c>
      <c r="J297" s="33"/>
      <c r="K297" s="33">
        <v>3642</v>
      </c>
      <c r="L297" s="33">
        <v>3255</v>
      </c>
      <c r="M297" s="33">
        <v>386</v>
      </c>
      <c r="N297" s="34"/>
      <c r="O297" s="33">
        <v>76938</v>
      </c>
      <c r="P297" s="33">
        <v>76435</v>
      </c>
      <c r="Q297" s="33">
        <v>503</v>
      </c>
      <c r="R297" s="32"/>
      <c r="S297" s="35">
        <v>3.7</v>
      </c>
      <c r="T297" s="32"/>
      <c r="U297" s="32" t="s">
        <v>38</v>
      </c>
    </row>
    <row r="298" spans="1:21" ht="24">
      <c r="A298" s="32"/>
      <c r="B298" s="32"/>
      <c r="C298" s="33"/>
      <c r="D298" s="33"/>
      <c r="E298" s="33"/>
      <c r="F298" s="34"/>
      <c r="G298" s="33"/>
      <c r="H298" s="33"/>
      <c r="I298" s="33"/>
      <c r="J298" s="33"/>
      <c r="K298" s="33"/>
      <c r="L298" s="33"/>
      <c r="M298" s="33"/>
      <c r="N298" s="34"/>
      <c r="O298" s="33"/>
      <c r="P298" s="33"/>
      <c r="Q298" s="33"/>
      <c r="R298" s="32"/>
      <c r="S298" s="35"/>
      <c r="T298" s="32"/>
      <c r="U298" s="32"/>
    </row>
    <row r="299" spans="1:21" ht="24">
      <c r="A299" s="32"/>
      <c r="B299" s="32"/>
      <c r="C299" s="33"/>
      <c r="D299" s="33"/>
      <c r="E299" s="33"/>
      <c r="F299" s="34"/>
      <c r="G299" s="33"/>
      <c r="H299" s="33"/>
      <c r="I299" s="33"/>
      <c r="J299" s="33"/>
      <c r="K299" s="33"/>
      <c r="L299" s="33"/>
      <c r="M299" s="33"/>
      <c r="N299" s="34"/>
      <c r="O299" s="33"/>
      <c r="P299" s="33"/>
      <c r="Q299" s="33"/>
      <c r="R299" s="32"/>
      <c r="S299" s="35"/>
      <c r="T299" s="32"/>
      <c r="U299" s="26"/>
    </row>
    <row r="300" spans="1:21" ht="24">
      <c r="A300" s="32"/>
      <c r="B300" s="32"/>
      <c r="C300" s="33"/>
      <c r="D300" s="33"/>
      <c r="E300" s="33"/>
      <c r="F300" s="34"/>
      <c r="G300" s="33"/>
      <c r="H300" s="33"/>
      <c r="I300" s="33"/>
      <c r="J300" s="33"/>
      <c r="K300" s="33"/>
      <c r="L300" s="33"/>
      <c r="M300" s="33"/>
      <c r="N300" s="34"/>
      <c r="O300" s="33"/>
      <c r="P300" s="33"/>
      <c r="Q300" s="33"/>
      <c r="R300" s="32"/>
      <c r="S300" s="35"/>
      <c r="T300" s="32"/>
      <c r="U300" s="26"/>
    </row>
    <row r="301" spans="1:21" ht="24">
      <c r="A301" s="32"/>
      <c r="B301" s="32"/>
      <c r="C301" s="33"/>
      <c r="D301" s="33"/>
      <c r="E301" s="33"/>
      <c r="F301" s="34"/>
      <c r="G301" s="33"/>
      <c r="H301" s="33"/>
      <c r="I301" s="33"/>
      <c r="J301" s="33"/>
      <c r="K301" s="33"/>
      <c r="L301" s="33"/>
      <c r="M301" s="33"/>
      <c r="N301" s="34"/>
      <c r="O301" s="33"/>
      <c r="P301" s="33"/>
      <c r="Q301" s="33"/>
      <c r="R301" s="32"/>
      <c r="S301" s="35"/>
      <c r="T301" s="32"/>
      <c r="U301" s="26"/>
    </row>
    <row r="302" spans="1:21" ht="24">
      <c r="A302" s="32"/>
      <c r="B302" s="32"/>
      <c r="C302" s="33"/>
      <c r="D302" s="33"/>
      <c r="E302" s="33"/>
      <c r="F302" s="34"/>
      <c r="G302" s="33"/>
      <c r="H302" s="33"/>
      <c r="I302" s="33"/>
      <c r="J302" s="33"/>
      <c r="K302" s="33"/>
      <c r="L302" s="33"/>
      <c r="M302" s="33"/>
      <c r="N302" s="34"/>
      <c r="O302" s="33"/>
      <c r="P302" s="33"/>
      <c r="Q302" s="33"/>
      <c r="R302" s="32"/>
      <c r="S302" s="35"/>
      <c r="T302" s="32"/>
      <c r="U302" s="26"/>
    </row>
    <row r="303" spans="1:21" ht="24">
      <c r="A303" s="32"/>
      <c r="B303" s="32"/>
      <c r="C303" s="33"/>
      <c r="D303" s="33"/>
      <c r="E303" s="33"/>
      <c r="F303" s="34"/>
      <c r="G303" s="33"/>
      <c r="H303" s="33"/>
      <c r="I303" s="33"/>
      <c r="J303" s="33"/>
      <c r="K303" s="33"/>
      <c r="L303" s="33"/>
      <c r="M303" s="33"/>
      <c r="N303" s="34"/>
      <c r="O303" s="33"/>
      <c r="P303" s="33"/>
      <c r="Q303" s="33"/>
      <c r="R303" s="32"/>
      <c r="S303" s="35"/>
      <c r="T303" s="32"/>
      <c r="U303" s="26"/>
    </row>
    <row r="304" spans="1:21" ht="32.25">
      <c r="A304" s="5" t="s">
        <v>54</v>
      </c>
      <c r="B304" s="6"/>
      <c r="C304" s="6"/>
      <c r="D304" s="6"/>
      <c r="E304" s="6"/>
      <c r="F304" s="6"/>
      <c r="G304" s="6"/>
      <c r="H304" s="6"/>
      <c r="I304" s="7"/>
      <c r="J304" s="7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26"/>
    </row>
    <row r="305" spans="1:21" ht="32.25">
      <c r="A305" s="5" t="s">
        <v>55</v>
      </c>
      <c r="B305" s="6"/>
      <c r="C305" s="6"/>
      <c r="D305" s="6"/>
      <c r="E305" s="6"/>
      <c r="F305" s="6"/>
      <c r="G305" s="6"/>
      <c r="H305" s="6"/>
      <c r="I305" s="7"/>
      <c r="J305" s="7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</row>
    <row r="306" spans="1:21" ht="2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</row>
    <row r="307" spans="1:21" ht="24">
      <c r="A307" s="10"/>
      <c r="B307" s="10"/>
      <c r="C307" s="49" t="s">
        <v>9</v>
      </c>
      <c r="D307" s="49"/>
      <c r="E307" s="49"/>
      <c r="F307" s="10"/>
      <c r="G307" s="49" t="s">
        <v>10</v>
      </c>
      <c r="H307" s="49"/>
      <c r="I307" s="49"/>
      <c r="J307" s="11"/>
      <c r="K307" s="49" t="s">
        <v>11</v>
      </c>
      <c r="L307" s="49"/>
      <c r="M307" s="49"/>
      <c r="N307" s="10"/>
      <c r="O307" s="49" t="s">
        <v>12</v>
      </c>
      <c r="P307" s="49"/>
      <c r="Q307" s="49"/>
      <c r="R307" s="10"/>
      <c r="S307" s="12" t="s">
        <v>6</v>
      </c>
      <c r="T307" s="10"/>
      <c r="U307" s="10"/>
    </row>
    <row r="308" spans="1:21" ht="24">
      <c r="A308" s="13" t="s">
        <v>4</v>
      </c>
      <c r="B308" s="13"/>
      <c r="C308" s="50" t="s">
        <v>13</v>
      </c>
      <c r="D308" s="50"/>
      <c r="E308" s="50"/>
      <c r="F308" s="14"/>
      <c r="G308" s="50" t="s">
        <v>14</v>
      </c>
      <c r="H308" s="50"/>
      <c r="I308" s="50"/>
      <c r="J308" s="13"/>
      <c r="K308" s="50" t="s">
        <v>15</v>
      </c>
      <c r="L308" s="50"/>
      <c r="M308" s="50"/>
      <c r="N308" s="14"/>
      <c r="O308" s="50" t="s">
        <v>16</v>
      </c>
      <c r="P308" s="50"/>
      <c r="Q308" s="50"/>
      <c r="R308" s="14"/>
      <c r="S308" s="15" t="s">
        <v>17</v>
      </c>
      <c r="T308" s="14"/>
      <c r="U308" s="13" t="s">
        <v>18</v>
      </c>
    </row>
    <row r="309" spans="1:21" ht="24">
      <c r="A309" s="13" t="s">
        <v>19</v>
      </c>
      <c r="B309" s="13"/>
      <c r="C309" s="15" t="s">
        <v>20</v>
      </c>
      <c r="D309" s="15" t="s">
        <v>21</v>
      </c>
      <c r="E309" s="15" t="s">
        <v>22</v>
      </c>
      <c r="F309" s="15"/>
      <c r="G309" s="15" t="s">
        <v>20</v>
      </c>
      <c r="H309" s="15" t="s">
        <v>21</v>
      </c>
      <c r="I309" s="15" t="s">
        <v>22</v>
      </c>
      <c r="J309" s="15"/>
      <c r="K309" s="15" t="s">
        <v>20</v>
      </c>
      <c r="L309" s="15" t="s">
        <v>21</v>
      </c>
      <c r="M309" s="15" t="s">
        <v>22</v>
      </c>
      <c r="N309" s="15"/>
      <c r="O309" s="15" t="s">
        <v>20</v>
      </c>
      <c r="P309" s="15" t="s">
        <v>23</v>
      </c>
      <c r="Q309" s="15" t="s">
        <v>24</v>
      </c>
      <c r="R309" s="14"/>
      <c r="S309" s="15" t="s">
        <v>23</v>
      </c>
      <c r="T309" s="14"/>
      <c r="U309" s="13" t="s">
        <v>25</v>
      </c>
    </row>
    <row r="310" spans="1:21" ht="24">
      <c r="A310" s="14"/>
      <c r="B310" s="14"/>
      <c r="C310" s="15" t="s">
        <v>26</v>
      </c>
      <c r="D310" s="15" t="s">
        <v>27</v>
      </c>
      <c r="E310" s="15" t="s">
        <v>28</v>
      </c>
      <c r="F310" s="15"/>
      <c r="G310" s="15" t="s">
        <v>26</v>
      </c>
      <c r="H310" s="15" t="s">
        <v>27</v>
      </c>
      <c r="I310" s="15" t="s">
        <v>28</v>
      </c>
      <c r="J310" s="15"/>
      <c r="K310" s="15" t="s">
        <v>26</v>
      </c>
      <c r="L310" s="15" t="s">
        <v>27</v>
      </c>
      <c r="M310" s="15" t="s">
        <v>28</v>
      </c>
      <c r="N310" s="15"/>
      <c r="O310" s="15" t="s">
        <v>26</v>
      </c>
      <c r="P310" s="15" t="s">
        <v>29</v>
      </c>
      <c r="Q310" s="15" t="s">
        <v>30</v>
      </c>
      <c r="R310" s="14"/>
      <c r="S310" s="15" t="s">
        <v>31</v>
      </c>
      <c r="T310" s="14"/>
      <c r="U310" s="14"/>
    </row>
    <row r="311" spans="1:21" ht="24">
      <c r="A311" s="16"/>
      <c r="B311" s="16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 t="s">
        <v>32</v>
      </c>
      <c r="Q311" s="17" t="s">
        <v>32</v>
      </c>
      <c r="R311" s="16"/>
      <c r="S311" s="17" t="s">
        <v>33</v>
      </c>
      <c r="T311" s="16"/>
      <c r="U311" s="16"/>
    </row>
    <row r="312" spans="1:21" ht="24">
      <c r="A312" s="28"/>
      <c r="B312" s="2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28"/>
      <c r="S312" s="38"/>
      <c r="T312" s="28"/>
      <c r="U312" s="28"/>
    </row>
    <row r="313" spans="1:21" ht="24">
      <c r="A313" s="32" t="s">
        <v>150</v>
      </c>
      <c r="B313" s="32"/>
      <c r="C313" s="33">
        <v>1741980</v>
      </c>
      <c r="D313" s="33">
        <v>846688</v>
      </c>
      <c r="E313" s="33">
        <v>895292</v>
      </c>
      <c r="F313" s="34"/>
      <c r="G313" s="33">
        <v>1709052</v>
      </c>
      <c r="H313" s="33">
        <v>820814</v>
      </c>
      <c r="I313" s="33">
        <v>888238</v>
      </c>
      <c r="J313" s="33"/>
      <c r="K313" s="33">
        <v>32928</v>
      </c>
      <c r="L313" s="33">
        <v>25874</v>
      </c>
      <c r="M313" s="33">
        <v>7054</v>
      </c>
      <c r="N313" s="34"/>
      <c r="O313" s="33">
        <v>546292</v>
      </c>
      <c r="P313" s="33">
        <v>542178</v>
      </c>
      <c r="Q313" s="33">
        <v>4114</v>
      </c>
      <c r="R313" s="32"/>
      <c r="S313" s="35">
        <v>3.2</v>
      </c>
      <c r="T313" s="32"/>
      <c r="U313" s="32" t="s">
        <v>151</v>
      </c>
    </row>
    <row r="314" spans="1:21" ht="24">
      <c r="A314" s="32" t="s">
        <v>35</v>
      </c>
      <c r="B314" s="32"/>
      <c r="C314" s="33">
        <v>703123</v>
      </c>
      <c r="D314" s="33">
        <v>339011</v>
      </c>
      <c r="E314" s="33">
        <v>364112</v>
      </c>
      <c r="F314" s="34"/>
      <c r="G314" s="33">
        <v>683375</v>
      </c>
      <c r="H314" s="33">
        <v>324510</v>
      </c>
      <c r="I314" s="33">
        <v>358865</v>
      </c>
      <c r="J314" s="33"/>
      <c r="K314" s="33">
        <v>19748</v>
      </c>
      <c r="L314" s="33">
        <v>14502</v>
      </c>
      <c r="M314" s="33">
        <v>5247</v>
      </c>
      <c r="N314" s="34"/>
      <c r="O314" s="33">
        <v>240813</v>
      </c>
      <c r="P314" s="33">
        <v>238728</v>
      </c>
      <c r="Q314" s="33">
        <v>2085</v>
      </c>
      <c r="R314" s="32"/>
      <c r="S314" s="35">
        <v>2.9</v>
      </c>
      <c r="T314" s="32"/>
      <c r="U314" s="32" t="s">
        <v>36</v>
      </c>
    </row>
    <row r="315" spans="1:21" ht="24">
      <c r="A315" s="32" t="s">
        <v>37</v>
      </c>
      <c r="B315" s="32"/>
      <c r="C315" s="33">
        <v>1038857</v>
      </c>
      <c r="D315" s="33">
        <v>507677</v>
      </c>
      <c r="E315" s="33">
        <v>531180</v>
      </c>
      <c r="F315" s="34"/>
      <c r="G315" s="33">
        <v>1025677</v>
      </c>
      <c r="H315" s="33">
        <v>496304</v>
      </c>
      <c r="I315" s="33">
        <v>529373</v>
      </c>
      <c r="J315" s="33"/>
      <c r="K315" s="33">
        <v>13180</v>
      </c>
      <c r="L315" s="33">
        <v>11373</v>
      </c>
      <c r="M315" s="33">
        <v>1807</v>
      </c>
      <c r="N315" s="34"/>
      <c r="O315" s="33">
        <v>305479</v>
      </c>
      <c r="P315" s="33">
        <v>303450</v>
      </c>
      <c r="Q315" s="33">
        <v>2029</v>
      </c>
      <c r="R315" s="32"/>
      <c r="S315" s="35">
        <v>3.4</v>
      </c>
      <c r="T315" s="32"/>
      <c r="U315" s="32" t="s">
        <v>38</v>
      </c>
    </row>
    <row r="316" spans="1:21" ht="24">
      <c r="A316" s="32"/>
      <c r="B316" s="32"/>
      <c r="C316" s="33"/>
      <c r="D316" s="33"/>
      <c r="E316" s="33"/>
      <c r="F316" s="34"/>
      <c r="G316" s="33"/>
      <c r="H316" s="33"/>
      <c r="I316" s="33"/>
      <c r="J316" s="33"/>
      <c r="K316" s="33"/>
      <c r="L316" s="33"/>
      <c r="M316" s="33"/>
      <c r="N316" s="34"/>
      <c r="O316" s="33"/>
      <c r="P316" s="33"/>
      <c r="Q316" s="33"/>
      <c r="R316" s="32"/>
      <c r="S316" s="35"/>
      <c r="T316" s="32"/>
      <c r="U316" s="32"/>
    </row>
    <row r="317" spans="1:21" ht="24">
      <c r="A317" s="32" t="s">
        <v>152</v>
      </c>
      <c r="B317" s="32"/>
      <c r="C317" s="33">
        <v>1288365</v>
      </c>
      <c r="D317" s="33">
        <v>630478</v>
      </c>
      <c r="E317" s="33">
        <v>657887</v>
      </c>
      <c r="F317" s="34"/>
      <c r="G317" s="33">
        <v>1269013</v>
      </c>
      <c r="H317" s="33">
        <v>616140</v>
      </c>
      <c r="I317" s="33">
        <v>652873</v>
      </c>
      <c r="J317" s="33"/>
      <c r="K317" s="33">
        <v>19353</v>
      </c>
      <c r="L317" s="33">
        <v>14338</v>
      </c>
      <c r="M317" s="33">
        <v>5015</v>
      </c>
      <c r="N317" s="34"/>
      <c r="O317" s="33">
        <v>359613</v>
      </c>
      <c r="P317" s="33">
        <v>357259</v>
      </c>
      <c r="Q317" s="33">
        <v>2354</v>
      </c>
      <c r="R317" s="32"/>
      <c r="S317" s="35">
        <v>3.6</v>
      </c>
      <c r="T317" s="32"/>
      <c r="U317" s="32" t="s">
        <v>153</v>
      </c>
    </row>
    <row r="318" spans="1:21" ht="24">
      <c r="A318" s="32" t="s">
        <v>35</v>
      </c>
      <c r="B318" s="32"/>
      <c r="C318" s="33">
        <v>483057</v>
      </c>
      <c r="D318" s="33">
        <v>232326</v>
      </c>
      <c r="E318" s="33">
        <v>250731</v>
      </c>
      <c r="F318" s="34"/>
      <c r="G318" s="33">
        <v>473226</v>
      </c>
      <c r="H318" s="33">
        <v>225678</v>
      </c>
      <c r="I318" s="33">
        <v>247548</v>
      </c>
      <c r="J318" s="33"/>
      <c r="K318" s="33">
        <v>9831</v>
      </c>
      <c r="L318" s="33">
        <v>6648</v>
      </c>
      <c r="M318" s="33">
        <v>3183</v>
      </c>
      <c r="N318" s="34"/>
      <c r="O318" s="33">
        <v>141663</v>
      </c>
      <c r="P318" s="33">
        <v>140809</v>
      </c>
      <c r="Q318" s="33">
        <v>854</v>
      </c>
      <c r="R318" s="32"/>
      <c r="S318" s="35">
        <v>3.4</v>
      </c>
      <c r="T318" s="32"/>
      <c r="U318" s="32" t="s">
        <v>36</v>
      </c>
    </row>
    <row r="319" spans="1:21" ht="24">
      <c r="A319" s="32" t="s">
        <v>37</v>
      </c>
      <c r="B319" s="32"/>
      <c r="C319" s="33">
        <v>805308</v>
      </c>
      <c r="D319" s="33">
        <v>398152</v>
      </c>
      <c r="E319" s="33">
        <v>407156</v>
      </c>
      <c r="F319" s="34"/>
      <c r="G319" s="33">
        <v>795787</v>
      </c>
      <c r="H319" s="33">
        <v>390462</v>
      </c>
      <c r="I319" s="33">
        <v>405325</v>
      </c>
      <c r="J319" s="33"/>
      <c r="K319" s="33">
        <v>9522</v>
      </c>
      <c r="L319" s="33">
        <v>7690</v>
      </c>
      <c r="M319" s="33">
        <v>1832</v>
      </c>
      <c r="N319" s="34"/>
      <c r="O319" s="33">
        <v>217950</v>
      </c>
      <c r="P319" s="33">
        <v>216450</v>
      </c>
      <c r="Q319" s="33">
        <v>1500</v>
      </c>
      <c r="R319" s="32"/>
      <c r="S319" s="35">
        <v>3.7</v>
      </c>
      <c r="T319" s="32"/>
      <c r="U319" s="32" t="s">
        <v>38</v>
      </c>
    </row>
    <row r="320" spans="1:21" ht="24">
      <c r="A320" s="32"/>
      <c r="B320" s="32"/>
      <c r="C320" s="33"/>
      <c r="D320" s="33"/>
      <c r="E320" s="33"/>
      <c r="F320" s="34"/>
      <c r="G320" s="33"/>
      <c r="H320" s="33"/>
      <c r="I320" s="33"/>
      <c r="J320" s="33"/>
      <c r="K320" s="33"/>
      <c r="L320" s="33"/>
      <c r="M320" s="33"/>
      <c r="N320" s="34"/>
      <c r="O320" s="33"/>
      <c r="P320" s="33"/>
      <c r="Q320" s="33"/>
      <c r="R320" s="32"/>
      <c r="S320" s="35"/>
      <c r="T320" s="32"/>
      <c r="U320" s="32"/>
    </row>
    <row r="321" spans="1:21" ht="24">
      <c r="A321" s="32" t="s">
        <v>154</v>
      </c>
      <c r="B321" s="32"/>
      <c r="C321" s="33">
        <v>546028</v>
      </c>
      <c r="D321" s="33">
        <v>272261</v>
      </c>
      <c r="E321" s="33">
        <v>273767</v>
      </c>
      <c r="F321" s="34"/>
      <c r="G321" s="33">
        <v>536599</v>
      </c>
      <c r="H321" s="33">
        <v>264942</v>
      </c>
      <c r="I321" s="33">
        <v>271658</v>
      </c>
      <c r="J321" s="33"/>
      <c r="K321" s="33">
        <v>9429</v>
      </c>
      <c r="L321" s="33">
        <v>7319</v>
      </c>
      <c r="M321" s="33">
        <v>2110</v>
      </c>
      <c r="N321" s="34"/>
      <c r="O321" s="33">
        <v>152446</v>
      </c>
      <c r="P321" s="33">
        <v>151126</v>
      </c>
      <c r="Q321" s="33">
        <v>1320</v>
      </c>
      <c r="R321" s="32"/>
      <c r="S321" s="35">
        <v>3.6</v>
      </c>
      <c r="T321" s="32"/>
      <c r="U321" s="32" t="s">
        <v>155</v>
      </c>
    </row>
    <row r="322" spans="1:21" ht="24">
      <c r="A322" s="32" t="s">
        <v>35</v>
      </c>
      <c r="B322" s="32"/>
      <c r="C322" s="33">
        <v>164180</v>
      </c>
      <c r="D322" s="33">
        <v>81302</v>
      </c>
      <c r="E322" s="33">
        <v>82878</v>
      </c>
      <c r="F322" s="34"/>
      <c r="G322" s="33">
        <v>160205</v>
      </c>
      <c r="H322" s="33">
        <v>78220</v>
      </c>
      <c r="I322" s="33">
        <v>81985</v>
      </c>
      <c r="J322" s="33"/>
      <c r="K322" s="33">
        <v>3974</v>
      </c>
      <c r="L322" s="33">
        <v>3081</v>
      </c>
      <c r="M322" s="33">
        <v>893</v>
      </c>
      <c r="N322" s="34"/>
      <c r="O322" s="33">
        <v>47038</v>
      </c>
      <c r="P322" s="33">
        <v>46589</v>
      </c>
      <c r="Q322" s="33">
        <v>449</v>
      </c>
      <c r="R322" s="32"/>
      <c r="S322" s="35">
        <v>3.4</v>
      </c>
      <c r="T322" s="32"/>
      <c r="U322" s="32" t="s">
        <v>36</v>
      </c>
    </row>
    <row r="323" spans="1:21" ht="24">
      <c r="A323" s="32" t="s">
        <v>37</v>
      </c>
      <c r="B323" s="32"/>
      <c r="C323" s="33">
        <v>381848</v>
      </c>
      <c r="D323" s="33">
        <v>190959</v>
      </c>
      <c r="E323" s="33">
        <v>190889</v>
      </c>
      <c r="F323" s="34"/>
      <c r="G323" s="33">
        <v>376394</v>
      </c>
      <c r="H323" s="33">
        <v>186721</v>
      </c>
      <c r="I323" s="33">
        <v>189673</v>
      </c>
      <c r="J323" s="33"/>
      <c r="K323" s="33">
        <v>5454</v>
      </c>
      <c r="L323" s="33">
        <v>4238</v>
      </c>
      <c r="M323" s="33">
        <v>1217</v>
      </c>
      <c r="N323" s="34"/>
      <c r="O323" s="33">
        <v>105409</v>
      </c>
      <c r="P323" s="33">
        <v>104538</v>
      </c>
      <c r="Q323" s="33">
        <v>871</v>
      </c>
      <c r="R323" s="32"/>
      <c r="S323" s="35">
        <v>3.6</v>
      </c>
      <c r="T323" s="32"/>
      <c r="U323" s="32" t="s">
        <v>38</v>
      </c>
    </row>
    <row r="324" spans="1:21" ht="24">
      <c r="A324" s="32"/>
      <c r="B324" s="32"/>
      <c r="C324" s="33"/>
      <c r="D324" s="33"/>
      <c r="E324" s="33"/>
      <c r="F324" s="34"/>
      <c r="G324" s="33"/>
      <c r="H324" s="33"/>
      <c r="I324" s="33"/>
      <c r="J324" s="33"/>
      <c r="K324" s="33"/>
      <c r="L324" s="33"/>
      <c r="M324" s="33"/>
      <c r="N324" s="34"/>
      <c r="O324" s="33"/>
      <c r="P324" s="33"/>
      <c r="Q324" s="33"/>
      <c r="R324" s="32"/>
      <c r="S324" s="35"/>
      <c r="T324" s="32"/>
      <c r="U324" s="32"/>
    </row>
    <row r="325" spans="1:21" ht="24">
      <c r="A325" s="32" t="s">
        <v>156</v>
      </c>
      <c r="B325" s="32"/>
      <c r="C325" s="33">
        <v>821526</v>
      </c>
      <c r="D325" s="33">
        <v>402407</v>
      </c>
      <c r="E325" s="33">
        <v>419120</v>
      </c>
      <c r="F325" s="34"/>
      <c r="G325" s="33">
        <v>808850</v>
      </c>
      <c r="H325" s="33">
        <v>391576</v>
      </c>
      <c r="I325" s="33">
        <v>417274</v>
      </c>
      <c r="J325" s="33"/>
      <c r="K325" s="33">
        <v>12676</v>
      </c>
      <c r="L325" s="33">
        <v>10830</v>
      </c>
      <c r="M325" s="33">
        <v>1846</v>
      </c>
      <c r="N325" s="34"/>
      <c r="O325" s="33">
        <v>193320</v>
      </c>
      <c r="P325" s="33">
        <v>191780</v>
      </c>
      <c r="Q325" s="33">
        <v>1540</v>
      </c>
      <c r="R325" s="32"/>
      <c r="S325" s="35">
        <v>4.2</v>
      </c>
      <c r="T325" s="32"/>
      <c r="U325" s="32" t="s">
        <v>157</v>
      </c>
    </row>
    <row r="326" spans="1:21" ht="24">
      <c r="A326" s="32" t="s">
        <v>35</v>
      </c>
      <c r="B326" s="32"/>
      <c r="C326" s="33">
        <v>232798</v>
      </c>
      <c r="D326" s="33">
        <v>113989</v>
      </c>
      <c r="E326" s="33">
        <v>118809</v>
      </c>
      <c r="F326" s="34"/>
      <c r="G326" s="33">
        <v>228026</v>
      </c>
      <c r="H326" s="33">
        <v>109884</v>
      </c>
      <c r="I326" s="33">
        <v>118142</v>
      </c>
      <c r="J326" s="33"/>
      <c r="K326" s="33">
        <v>4772</v>
      </c>
      <c r="L326" s="33">
        <v>4104</v>
      </c>
      <c r="M326" s="33">
        <v>667</v>
      </c>
      <c r="N326" s="34"/>
      <c r="O326" s="33">
        <v>60373</v>
      </c>
      <c r="P326" s="33">
        <v>59964</v>
      </c>
      <c r="Q326" s="33">
        <v>409</v>
      </c>
      <c r="R326" s="32"/>
      <c r="S326" s="35">
        <v>3.8</v>
      </c>
      <c r="T326" s="32"/>
      <c r="U326" s="32" t="s">
        <v>36</v>
      </c>
    </row>
    <row r="327" spans="1:21" ht="24">
      <c r="A327" s="32" t="s">
        <v>37</v>
      </c>
      <c r="B327" s="32"/>
      <c r="C327" s="33">
        <v>588729</v>
      </c>
      <c r="D327" s="33">
        <v>288418</v>
      </c>
      <c r="E327" s="33">
        <v>300311</v>
      </c>
      <c r="F327" s="34"/>
      <c r="G327" s="33">
        <v>580824</v>
      </c>
      <c r="H327" s="33">
        <v>281692</v>
      </c>
      <c r="I327" s="33">
        <v>299132</v>
      </c>
      <c r="J327" s="33"/>
      <c r="K327" s="33">
        <v>7905</v>
      </c>
      <c r="L327" s="33">
        <v>6726</v>
      </c>
      <c r="M327" s="33">
        <v>1179</v>
      </c>
      <c r="N327" s="34"/>
      <c r="O327" s="33">
        <v>132947</v>
      </c>
      <c r="P327" s="33">
        <v>131816</v>
      </c>
      <c r="Q327" s="33">
        <v>1131</v>
      </c>
      <c r="R327" s="32"/>
      <c r="S327" s="35">
        <v>4.4000000000000004</v>
      </c>
      <c r="T327" s="32"/>
      <c r="U327" s="32" t="s">
        <v>38</v>
      </c>
    </row>
    <row r="328" spans="1:21" ht="24">
      <c r="A328" s="32"/>
      <c r="B328" s="32"/>
      <c r="C328" s="33"/>
      <c r="D328" s="33"/>
      <c r="E328" s="33"/>
      <c r="F328" s="34"/>
      <c r="G328" s="33"/>
      <c r="H328" s="33"/>
      <c r="I328" s="33"/>
      <c r="J328" s="33"/>
      <c r="K328" s="33"/>
      <c r="L328" s="33"/>
      <c r="M328" s="33"/>
      <c r="N328" s="34"/>
      <c r="O328" s="33"/>
      <c r="P328" s="33"/>
      <c r="Q328" s="33"/>
      <c r="R328" s="32"/>
      <c r="S328" s="35"/>
      <c r="T328" s="32"/>
      <c r="U328" s="32"/>
    </row>
    <row r="329" spans="1:21" ht="24">
      <c r="A329" s="32" t="s">
        <v>158</v>
      </c>
      <c r="B329" s="32"/>
      <c r="C329" s="33">
        <v>827639</v>
      </c>
      <c r="D329" s="33">
        <v>399298</v>
      </c>
      <c r="E329" s="33">
        <v>428340</v>
      </c>
      <c r="F329" s="34"/>
      <c r="G329" s="33">
        <v>811705</v>
      </c>
      <c r="H329" s="33">
        <v>389281</v>
      </c>
      <c r="I329" s="33">
        <v>422424</v>
      </c>
      <c r="J329" s="33"/>
      <c r="K329" s="33">
        <v>15933</v>
      </c>
      <c r="L329" s="33">
        <v>10017</v>
      </c>
      <c r="M329" s="33">
        <v>5916</v>
      </c>
      <c r="N329" s="34"/>
      <c r="O329" s="33">
        <v>232949</v>
      </c>
      <c r="P329" s="33">
        <v>231578</v>
      </c>
      <c r="Q329" s="33">
        <v>1371</v>
      </c>
      <c r="R329" s="32"/>
      <c r="S329" s="35">
        <v>3.5</v>
      </c>
      <c r="T329" s="32"/>
      <c r="U329" s="32" t="s">
        <v>159</v>
      </c>
    </row>
    <row r="330" spans="1:21" ht="24">
      <c r="A330" s="32" t="s">
        <v>35</v>
      </c>
      <c r="B330" s="32"/>
      <c r="C330" s="33">
        <v>153739</v>
      </c>
      <c r="D330" s="33">
        <v>72143</v>
      </c>
      <c r="E330" s="33">
        <v>81597</v>
      </c>
      <c r="F330" s="34"/>
      <c r="G330" s="33">
        <v>144065</v>
      </c>
      <c r="H330" s="33">
        <v>67757</v>
      </c>
      <c r="I330" s="33">
        <v>76307</v>
      </c>
      <c r="J330" s="33"/>
      <c r="K330" s="33">
        <v>9675</v>
      </c>
      <c r="L330" s="33">
        <v>4385</v>
      </c>
      <c r="M330" s="33">
        <v>5289</v>
      </c>
      <c r="N330" s="34"/>
      <c r="O330" s="33">
        <v>51257</v>
      </c>
      <c r="P330" s="33">
        <v>51017</v>
      </c>
      <c r="Q330" s="33">
        <v>240</v>
      </c>
      <c r="R330" s="32"/>
      <c r="S330" s="35">
        <v>2.8</v>
      </c>
      <c r="T330" s="32"/>
      <c r="U330" s="32" t="s">
        <v>36</v>
      </c>
    </row>
    <row r="331" spans="1:21" ht="24">
      <c r="A331" s="32" t="s">
        <v>37</v>
      </c>
      <c r="B331" s="32"/>
      <c r="C331" s="33">
        <v>673899</v>
      </c>
      <c r="D331" s="33">
        <v>327156</v>
      </c>
      <c r="E331" s="33">
        <v>346744</v>
      </c>
      <c r="F331" s="34"/>
      <c r="G331" s="33">
        <v>667640</v>
      </c>
      <c r="H331" s="33">
        <v>321523</v>
      </c>
      <c r="I331" s="33">
        <v>346117</v>
      </c>
      <c r="J331" s="33"/>
      <c r="K331" s="33">
        <v>6259</v>
      </c>
      <c r="L331" s="33">
        <v>5632</v>
      </c>
      <c r="M331" s="33">
        <v>627</v>
      </c>
      <c r="N331" s="34"/>
      <c r="O331" s="33">
        <v>181692</v>
      </c>
      <c r="P331" s="33">
        <v>180561</v>
      </c>
      <c r="Q331" s="33">
        <v>1131</v>
      </c>
      <c r="R331" s="32"/>
      <c r="S331" s="35">
        <v>3.7</v>
      </c>
      <c r="T331" s="32"/>
      <c r="U331" s="32" t="s">
        <v>38</v>
      </c>
    </row>
    <row r="332" spans="1:21" ht="24">
      <c r="A332" s="32"/>
      <c r="B332" s="32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2"/>
      <c r="S332" s="37"/>
      <c r="T332" s="32"/>
      <c r="U332" s="32"/>
    </row>
    <row r="333" spans="1:21" ht="24">
      <c r="A333" s="32" t="s">
        <v>160</v>
      </c>
      <c r="B333" s="32"/>
      <c r="C333" s="33">
        <v>1084985</v>
      </c>
      <c r="D333" s="33">
        <v>530357</v>
      </c>
      <c r="E333" s="33">
        <v>554628</v>
      </c>
      <c r="F333" s="34"/>
      <c r="G333" s="33">
        <v>1067837</v>
      </c>
      <c r="H333" s="33">
        <v>515295</v>
      </c>
      <c r="I333" s="33">
        <v>552542</v>
      </c>
      <c r="J333" s="33"/>
      <c r="K333" s="33">
        <v>17148</v>
      </c>
      <c r="L333" s="33">
        <v>15062</v>
      </c>
      <c r="M333" s="33">
        <v>2087</v>
      </c>
      <c r="N333" s="34"/>
      <c r="O333" s="33">
        <v>304045</v>
      </c>
      <c r="P333" s="33">
        <v>302036</v>
      </c>
      <c r="Q333" s="33">
        <v>2009</v>
      </c>
      <c r="R333" s="32"/>
      <c r="S333" s="35">
        <v>3.5</v>
      </c>
      <c r="T333" s="32"/>
      <c r="U333" s="32" t="s">
        <v>161</v>
      </c>
    </row>
    <row r="334" spans="1:21" ht="24">
      <c r="A334" s="32" t="s">
        <v>35</v>
      </c>
      <c r="B334" s="32"/>
      <c r="C334" s="33">
        <v>365113</v>
      </c>
      <c r="D334" s="33">
        <v>176648</v>
      </c>
      <c r="E334" s="33">
        <v>188465</v>
      </c>
      <c r="F334" s="34"/>
      <c r="G334" s="33">
        <v>357482</v>
      </c>
      <c r="H334" s="33">
        <v>170424</v>
      </c>
      <c r="I334" s="33">
        <v>187057</v>
      </c>
      <c r="J334" s="33"/>
      <c r="K334" s="33">
        <v>7631</v>
      </c>
      <c r="L334" s="33">
        <v>6224</v>
      </c>
      <c r="M334" s="33">
        <v>1408</v>
      </c>
      <c r="N334" s="34"/>
      <c r="O334" s="33">
        <v>104362</v>
      </c>
      <c r="P334" s="33">
        <v>103756</v>
      </c>
      <c r="Q334" s="33">
        <v>606</v>
      </c>
      <c r="R334" s="32"/>
      <c r="S334" s="35">
        <v>3.4</v>
      </c>
      <c r="T334" s="32"/>
      <c r="U334" s="32" t="s">
        <v>36</v>
      </c>
    </row>
    <row r="335" spans="1:21" ht="24">
      <c r="A335" s="32" t="s">
        <v>37</v>
      </c>
      <c r="B335" s="32"/>
      <c r="C335" s="33">
        <v>719872</v>
      </c>
      <c r="D335" s="33">
        <v>353708</v>
      </c>
      <c r="E335" s="33">
        <v>366164</v>
      </c>
      <c r="F335" s="34"/>
      <c r="G335" s="33">
        <v>710355</v>
      </c>
      <c r="H335" s="33">
        <v>344870</v>
      </c>
      <c r="I335" s="33">
        <v>365485</v>
      </c>
      <c r="J335" s="33"/>
      <c r="K335" s="33">
        <v>9517</v>
      </c>
      <c r="L335" s="33">
        <v>8838</v>
      </c>
      <c r="M335" s="33">
        <v>679</v>
      </c>
      <c r="N335" s="34"/>
      <c r="O335" s="33">
        <v>199683</v>
      </c>
      <c r="P335" s="33">
        <v>198280</v>
      </c>
      <c r="Q335" s="33">
        <v>1403</v>
      </c>
      <c r="R335" s="32"/>
      <c r="S335" s="35">
        <v>3.6</v>
      </c>
      <c r="T335" s="32"/>
      <c r="U335" s="32" t="s">
        <v>38</v>
      </c>
    </row>
    <row r="336" spans="1:21" ht="24">
      <c r="A336" s="32"/>
      <c r="B336" s="32"/>
      <c r="C336" s="33"/>
      <c r="D336" s="33"/>
      <c r="E336" s="33"/>
      <c r="F336" s="34"/>
      <c r="G336" s="33"/>
      <c r="H336" s="33"/>
      <c r="I336" s="33"/>
      <c r="J336" s="33"/>
      <c r="K336" s="33"/>
      <c r="L336" s="33"/>
      <c r="M336" s="33"/>
      <c r="N336" s="34"/>
      <c r="O336" s="33"/>
      <c r="P336" s="33"/>
      <c r="Q336" s="33"/>
      <c r="R336" s="32"/>
      <c r="S336" s="35"/>
      <c r="T336" s="32"/>
      <c r="U336" s="32"/>
    </row>
    <row r="337" spans="1:21" ht="24">
      <c r="A337" s="32" t="s">
        <v>162</v>
      </c>
      <c r="B337" s="32"/>
      <c r="C337" s="33">
        <v>824538</v>
      </c>
      <c r="D337" s="33">
        <v>403667</v>
      </c>
      <c r="E337" s="33">
        <v>420871</v>
      </c>
      <c r="F337" s="34"/>
      <c r="G337" s="33">
        <v>813529</v>
      </c>
      <c r="H337" s="33">
        <v>395249</v>
      </c>
      <c r="I337" s="33">
        <v>418280</v>
      </c>
      <c r="J337" s="33"/>
      <c r="K337" s="33">
        <v>11009</v>
      </c>
      <c r="L337" s="33">
        <v>8417</v>
      </c>
      <c r="M337" s="33">
        <v>2591</v>
      </c>
      <c r="N337" s="34"/>
      <c r="O337" s="33">
        <v>239279</v>
      </c>
      <c r="P337" s="33">
        <v>237871</v>
      </c>
      <c r="Q337" s="33">
        <v>1408</v>
      </c>
      <c r="R337" s="32"/>
      <c r="S337" s="35">
        <v>3.4</v>
      </c>
      <c r="T337" s="32"/>
      <c r="U337" s="32" t="s">
        <v>163</v>
      </c>
    </row>
    <row r="338" spans="1:21" ht="24">
      <c r="A338" s="32" t="s">
        <v>35</v>
      </c>
      <c r="B338" s="32"/>
      <c r="C338" s="33">
        <v>428939</v>
      </c>
      <c r="D338" s="33">
        <v>208863</v>
      </c>
      <c r="E338" s="33">
        <v>220077</v>
      </c>
      <c r="F338" s="34"/>
      <c r="G338" s="33">
        <v>420534</v>
      </c>
      <c r="H338" s="33">
        <v>202848</v>
      </c>
      <c r="I338" s="33">
        <v>217686</v>
      </c>
      <c r="J338" s="33"/>
      <c r="K338" s="33">
        <v>8405</v>
      </c>
      <c r="L338" s="33">
        <v>6015</v>
      </c>
      <c r="M338" s="33">
        <v>2391</v>
      </c>
      <c r="N338" s="34"/>
      <c r="O338" s="33">
        <v>124912</v>
      </c>
      <c r="P338" s="33">
        <v>124131</v>
      </c>
      <c r="Q338" s="33">
        <v>781</v>
      </c>
      <c r="R338" s="32"/>
      <c r="S338" s="35">
        <v>3.4</v>
      </c>
      <c r="T338" s="32"/>
      <c r="U338" s="32" t="s">
        <v>36</v>
      </c>
    </row>
    <row r="339" spans="1:21" ht="24">
      <c r="A339" s="32" t="s">
        <v>37</v>
      </c>
      <c r="B339" s="32"/>
      <c r="C339" s="33">
        <v>395599</v>
      </c>
      <c r="D339" s="33">
        <v>194804</v>
      </c>
      <c r="E339" s="33">
        <v>200795</v>
      </c>
      <c r="F339" s="34"/>
      <c r="G339" s="33">
        <v>392996</v>
      </c>
      <c r="H339" s="33">
        <v>192402</v>
      </c>
      <c r="I339" s="33">
        <v>200594</v>
      </c>
      <c r="J339" s="33"/>
      <c r="K339" s="33">
        <v>2603</v>
      </c>
      <c r="L339" s="33">
        <v>2402</v>
      </c>
      <c r="M339" s="33">
        <v>201</v>
      </c>
      <c r="N339" s="34"/>
      <c r="O339" s="33">
        <v>114367</v>
      </c>
      <c r="P339" s="33">
        <v>113740</v>
      </c>
      <c r="Q339" s="33">
        <v>627</v>
      </c>
      <c r="R339" s="32"/>
      <c r="S339" s="35">
        <v>3.5</v>
      </c>
      <c r="T339" s="32"/>
      <c r="U339" s="32" t="s">
        <v>38</v>
      </c>
    </row>
    <row r="340" spans="1:21" ht="24">
      <c r="A340" s="32"/>
      <c r="B340" s="32"/>
      <c r="C340" s="33"/>
      <c r="D340" s="33"/>
      <c r="E340" s="33"/>
      <c r="F340" s="34"/>
      <c r="G340" s="33"/>
      <c r="H340" s="33"/>
      <c r="I340" s="33"/>
      <c r="J340" s="33"/>
      <c r="K340" s="33"/>
      <c r="L340" s="33"/>
      <c r="M340" s="33"/>
      <c r="N340" s="34"/>
      <c r="O340" s="33"/>
      <c r="P340" s="33"/>
      <c r="Q340" s="33"/>
      <c r="R340" s="32"/>
      <c r="S340" s="35"/>
      <c r="T340" s="32"/>
      <c r="U340" s="32"/>
    </row>
    <row r="341" spans="1:21" ht="24">
      <c r="A341" s="32" t="s">
        <v>164</v>
      </c>
      <c r="B341" s="32"/>
      <c r="C341" s="33">
        <v>941810</v>
      </c>
      <c r="D341" s="33">
        <v>461446</v>
      </c>
      <c r="E341" s="33">
        <v>480364</v>
      </c>
      <c r="F341" s="34"/>
      <c r="G341" s="33">
        <v>925644</v>
      </c>
      <c r="H341" s="33">
        <v>448447</v>
      </c>
      <c r="I341" s="33">
        <v>477197</v>
      </c>
      <c r="J341" s="33"/>
      <c r="K341" s="33">
        <v>16166</v>
      </c>
      <c r="L341" s="33">
        <v>12999</v>
      </c>
      <c r="M341" s="33">
        <v>3166</v>
      </c>
      <c r="N341" s="34"/>
      <c r="O341" s="33">
        <v>280332</v>
      </c>
      <c r="P341" s="33">
        <v>278802</v>
      </c>
      <c r="Q341" s="33">
        <v>1530</v>
      </c>
      <c r="R341" s="32"/>
      <c r="S341" s="35">
        <v>3.3</v>
      </c>
      <c r="T341" s="32"/>
      <c r="U341" s="32" t="s">
        <v>165</v>
      </c>
    </row>
    <row r="342" spans="1:21" ht="24">
      <c r="A342" s="32" t="s">
        <v>35</v>
      </c>
      <c r="B342" s="32"/>
      <c r="C342" s="33">
        <v>315787</v>
      </c>
      <c r="D342" s="33">
        <v>153785</v>
      </c>
      <c r="E342" s="33">
        <v>162003</v>
      </c>
      <c r="F342" s="34"/>
      <c r="G342" s="33">
        <v>306598</v>
      </c>
      <c r="H342" s="33">
        <v>146725</v>
      </c>
      <c r="I342" s="33">
        <v>159873</v>
      </c>
      <c r="J342" s="33"/>
      <c r="K342" s="33">
        <v>9189</v>
      </c>
      <c r="L342" s="33">
        <v>7060</v>
      </c>
      <c r="M342" s="33">
        <v>2129</v>
      </c>
      <c r="N342" s="34"/>
      <c r="O342" s="33">
        <v>96626</v>
      </c>
      <c r="P342" s="33">
        <v>96121</v>
      </c>
      <c r="Q342" s="33">
        <v>505</v>
      </c>
      <c r="R342" s="32"/>
      <c r="S342" s="35">
        <v>3.2</v>
      </c>
      <c r="T342" s="32"/>
      <c r="U342" s="32" t="s">
        <v>36</v>
      </c>
    </row>
    <row r="343" spans="1:21" ht="24">
      <c r="A343" s="32" t="s">
        <v>37</v>
      </c>
      <c r="B343" s="32"/>
      <c r="C343" s="33">
        <v>626022</v>
      </c>
      <c r="D343" s="33">
        <v>307661</v>
      </c>
      <c r="E343" s="33">
        <v>318361</v>
      </c>
      <c r="F343" s="34"/>
      <c r="G343" s="33">
        <v>619046</v>
      </c>
      <c r="H343" s="33">
        <v>301722</v>
      </c>
      <c r="I343" s="33">
        <v>317324</v>
      </c>
      <c r="J343" s="33"/>
      <c r="K343" s="33">
        <v>6977</v>
      </c>
      <c r="L343" s="33">
        <v>5940</v>
      </c>
      <c r="M343" s="33">
        <v>1037</v>
      </c>
      <c r="N343" s="34"/>
      <c r="O343" s="33">
        <v>183706</v>
      </c>
      <c r="P343" s="33">
        <v>182681</v>
      </c>
      <c r="Q343" s="33">
        <v>1025</v>
      </c>
      <c r="R343" s="32"/>
      <c r="S343" s="35">
        <v>3.4</v>
      </c>
      <c r="T343" s="32"/>
      <c r="U343" s="32" t="s">
        <v>38</v>
      </c>
    </row>
    <row r="344" spans="1:21" ht="24">
      <c r="A344" s="32"/>
      <c r="B344" s="32"/>
      <c r="C344" s="33"/>
      <c r="D344" s="33"/>
      <c r="E344" s="33"/>
      <c r="F344" s="34"/>
      <c r="G344" s="33"/>
      <c r="H344" s="33"/>
      <c r="I344" s="33"/>
      <c r="J344" s="33"/>
      <c r="K344" s="33"/>
      <c r="L344" s="33"/>
      <c r="M344" s="33"/>
      <c r="N344" s="34"/>
      <c r="O344" s="33"/>
      <c r="P344" s="33"/>
      <c r="Q344" s="33"/>
      <c r="R344" s="32"/>
      <c r="S344" s="35"/>
      <c r="T344" s="32"/>
      <c r="U344" s="32"/>
    </row>
    <row r="345" spans="1:21" ht="24">
      <c r="A345" s="32" t="s">
        <v>166</v>
      </c>
      <c r="B345" s="32"/>
      <c r="C345" s="33">
        <v>583726</v>
      </c>
      <c r="D345" s="33">
        <v>285699</v>
      </c>
      <c r="E345" s="33">
        <v>298027</v>
      </c>
      <c r="F345" s="34"/>
      <c r="G345" s="33">
        <v>574152</v>
      </c>
      <c r="H345" s="33">
        <v>277441</v>
      </c>
      <c r="I345" s="33">
        <v>296711</v>
      </c>
      <c r="J345" s="33"/>
      <c r="K345" s="33">
        <v>9574</v>
      </c>
      <c r="L345" s="33">
        <v>8257</v>
      </c>
      <c r="M345" s="33">
        <v>1316</v>
      </c>
      <c r="N345" s="34"/>
      <c r="O345" s="33">
        <v>158091</v>
      </c>
      <c r="P345" s="33">
        <v>156915</v>
      </c>
      <c r="Q345" s="33">
        <v>1176</v>
      </c>
      <c r="R345" s="32"/>
      <c r="S345" s="35">
        <v>3.7</v>
      </c>
      <c r="T345" s="32"/>
      <c r="U345" s="32" t="s">
        <v>167</v>
      </c>
    </row>
    <row r="346" spans="1:21" ht="24">
      <c r="A346" s="32" t="s">
        <v>35</v>
      </c>
      <c r="B346" s="32"/>
      <c r="C346" s="33">
        <v>123720</v>
      </c>
      <c r="D346" s="33">
        <v>59683</v>
      </c>
      <c r="E346" s="33">
        <v>64037</v>
      </c>
      <c r="F346" s="34"/>
      <c r="G346" s="33">
        <v>121020</v>
      </c>
      <c r="H346" s="33">
        <v>57722</v>
      </c>
      <c r="I346" s="33">
        <v>63298</v>
      </c>
      <c r="J346" s="33"/>
      <c r="K346" s="33">
        <v>2700</v>
      </c>
      <c r="L346" s="33">
        <v>1961</v>
      </c>
      <c r="M346" s="33">
        <v>739</v>
      </c>
      <c r="N346" s="34"/>
      <c r="O346" s="33">
        <v>33905</v>
      </c>
      <c r="P346" s="33">
        <v>33611</v>
      </c>
      <c r="Q346" s="33">
        <v>294</v>
      </c>
      <c r="R346" s="32"/>
      <c r="S346" s="35">
        <v>3.6</v>
      </c>
      <c r="T346" s="32"/>
      <c r="U346" s="32" t="s">
        <v>36</v>
      </c>
    </row>
    <row r="347" spans="1:21" ht="24">
      <c r="A347" s="32" t="s">
        <v>37</v>
      </c>
      <c r="B347" s="32"/>
      <c r="C347" s="33">
        <v>460006</v>
      </c>
      <c r="D347" s="33">
        <v>226016</v>
      </c>
      <c r="E347" s="33">
        <v>233990</v>
      </c>
      <c r="F347" s="34"/>
      <c r="G347" s="33">
        <v>453132</v>
      </c>
      <c r="H347" s="33">
        <v>219719</v>
      </c>
      <c r="I347" s="33">
        <v>233413</v>
      </c>
      <c r="J347" s="33"/>
      <c r="K347" s="33">
        <v>6874</v>
      </c>
      <c r="L347" s="33">
        <v>6297</v>
      </c>
      <c r="M347" s="33">
        <v>578</v>
      </c>
      <c r="N347" s="34"/>
      <c r="O347" s="33">
        <v>124186</v>
      </c>
      <c r="P347" s="33">
        <v>123304</v>
      </c>
      <c r="Q347" s="33">
        <v>882</v>
      </c>
      <c r="R347" s="32"/>
      <c r="S347" s="35">
        <v>3.7</v>
      </c>
      <c r="T347" s="32"/>
      <c r="U347" s="32" t="s">
        <v>38</v>
      </c>
    </row>
    <row r="348" spans="1:21" ht="24">
      <c r="A348" s="32"/>
      <c r="B348" s="32"/>
      <c r="C348" s="33"/>
      <c r="D348" s="33"/>
      <c r="E348" s="33"/>
      <c r="F348" s="34"/>
      <c r="G348" s="33"/>
      <c r="H348" s="33"/>
      <c r="I348" s="33"/>
      <c r="J348" s="33"/>
      <c r="K348" s="33"/>
      <c r="L348" s="33"/>
      <c r="M348" s="33"/>
      <c r="N348" s="34"/>
      <c r="O348" s="33"/>
      <c r="P348" s="33"/>
      <c r="Q348" s="33"/>
      <c r="R348" s="32"/>
      <c r="S348" s="35"/>
      <c r="T348" s="32"/>
      <c r="U348" s="32"/>
    </row>
    <row r="349" spans="1:21" ht="24">
      <c r="A349" s="32" t="s">
        <v>168</v>
      </c>
      <c r="B349" s="32"/>
      <c r="C349" s="33">
        <v>357339</v>
      </c>
      <c r="D349" s="33">
        <v>177333</v>
      </c>
      <c r="E349" s="33">
        <v>180005</v>
      </c>
      <c r="F349" s="34"/>
      <c r="G349" s="33">
        <v>351952</v>
      </c>
      <c r="H349" s="33">
        <v>173357</v>
      </c>
      <c r="I349" s="33">
        <v>178595</v>
      </c>
      <c r="J349" s="33"/>
      <c r="K349" s="33">
        <v>5387</v>
      </c>
      <c r="L349" s="33">
        <v>3977</v>
      </c>
      <c r="M349" s="33">
        <v>1410</v>
      </c>
      <c r="N349" s="34"/>
      <c r="O349" s="33">
        <v>86929</v>
      </c>
      <c r="P349" s="33">
        <v>86291</v>
      </c>
      <c r="Q349" s="33">
        <v>638</v>
      </c>
      <c r="R349" s="32"/>
      <c r="S349" s="35">
        <v>4.0999999999999996</v>
      </c>
      <c r="T349" s="32"/>
      <c r="U349" s="32" t="s">
        <v>169</v>
      </c>
    </row>
    <row r="350" spans="1:21" ht="24">
      <c r="A350" s="32" t="s">
        <v>35</v>
      </c>
      <c r="B350" s="32"/>
      <c r="C350" s="33">
        <v>180600</v>
      </c>
      <c r="D350" s="33">
        <v>89190</v>
      </c>
      <c r="E350" s="33">
        <v>91410</v>
      </c>
      <c r="F350" s="34"/>
      <c r="G350" s="33">
        <v>176497</v>
      </c>
      <c r="H350" s="33">
        <v>86384</v>
      </c>
      <c r="I350" s="33">
        <v>90114</v>
      </c>
      <c r="J350" s="33"/>
      <c r="K350" s="33">
        <v>4103</v>
      </c>
      <c r="L350" s="33">
        <v>2806</v>
      </c>
      <c r="M350" s="33">
        <v>1297</v>
      </c>
      <c r="N350" s="34"/>
      <c r="O350" s="33">
        <v>44789</v>
      </c>
      <c r="P350" s="33">
        <v>44413</v>
      </c>
      <c r="Q350" s="33">
        <v>376</v>
      </c>
      <c r="R350" s="32"/>
      <c r="S350" s="35">
        <v>4</v>
      </c>
      <c r="T350" s="32"/>
      <c r="U350" s="32" t="s">
        <v>36</v>
      </c>
    </row>
    <row r="351" spans="1:21" ht="24">
      <c r="A351" s="32" t="s">
        <v>37</v>
      </c>
      <c r="B351" s="32"/>
      <c r="C351" s="33">
        <v>176739</v>
      </c>
      <c r="D351" s="33">
        <v>88144</v>
      </c>
      <c r="E351" s="33">
        <v>88595</v>
      </c>
      <c r="F351" s="34"/>
      <c r="G351" s="33">
        <v>175455</v>
      </c>
      <c r="H351" s="33">
        <v>86973</v>
      </c>
      <c r="I351" s="33">
        <v>88481</v>
      </c>
      <c r="J351" s="33"/>
      <c r="K351" s="33">
        <v>1284</v>
      </c>
      <c r="L351" s="33">
        <v>1170</v>
      </c>
      <c r="M351" s="33">
        <v>114</v>
      </c>
      <c r="N351" s="34"/>
      <c r="O351" s="33">
        <v>42140</v>
      </c>
      <c r="P351" s="33">
        <v>41878</v>
      </c>
      <c r="Q351" s="33">
        <v>262</v>
      </c>
      <c r="R351" s="32"/>
      <c r="S351" s="35">
        <v>4.2</v>
      </c>
      <c r="T351" s="32"/>
      <c r="U351" s="32" t="s">
        <v>38</v>
      </c>
    </row>
    <row r="352" spans="1:21" ht="24">
      <c r="A352" s="32"/>
      <c r="B352" s="32"/>
      <c r="C352" s="33"/>
      <c r="D352" s="33"/>
      <c r="E352" s="33"/>
      <c r="F352" s="34"/>
      <c r="G352" s="33"/>
      <c r="H352" s="33"/>
      <c r="I352" s="33"/>
      <c r="J352" s="33"/>
      <c r="K352" s="33"/>
      <c r="L352" s="33"/>
      <c r="M352" s="33"/>
      <c r="N352" s="34"/>
      <c r="O352" s="33"/>
      <c r="P352" s="33"/>
      <c r="Q352" s="33"/>
      <c r="R352" s="32"/>
      <c r="S352" s="35"/>
      <c r="T352" s="32"/>
      <c r="U352" s="26"/>
    </row>
    <row r="353" spans="1:21" ht="24">
      <c r="A353" s="32"/>
      <c r="B353" s="32"/>
      <c r="C353" s="33"/>
      <c r="D353" s="33"/>
      <c r="E353" s="33"/>
      <c r="F353" s="34"/>
      <c r="G353" s="33"/>
      <c r="H353" s="33"/>
      <c r="I353" s="33"/>
      <c r="J353" s="33"/>
      <c r="K353" s="33"/>
      <c r="L353" s="33"/>
      <c r="M353" s="33"/>
      <c r="N353" s="34"/>
      <c r="O353" s="33"/>
      <c r="P353" s="33"/>
      <c r="Q353" s="33"/>
      <c r="R353" s="32"/>
      <c r="S353" s="35"/>
      <c r="T353" s="32"/>
      <c r="U353" s="26"/>
    </row>
    <row r="354" spans="1:21" ht="24">
      <c r="A354" s="32"/>
      <c r="B354" s="32"/>
      <c r="C354" s="33"/>
      <c r="D354" s="33"/>
      <c r="E354" s="33"/>
      <c r="F354" s="34"/>
      <c r="G354" s="33"/>
      <c r="H354" s="33"/>
      <c r="I354" s="33"/>
      <c r="J354" s="33"/>
      <c r="K354" s="33"/>
      <c r="L354" s="33"/>
      <c r="M354" s="33"/>
      <c r="N354" s="34"/>
      <c r="O354" s="33"/>
      <c r="P354" s="33"/>
      <c r="Q354" s="33"/>
      <c r="R354" s="32"/>
      <c r="S354" s="35"/>
      <c r="T354" s="32"/>
      <c r="U354" s="26"/>
    </row>
    <row r="355" spans="1:21" ht="24">
      <c r="A355" s="32"/>
      <c r="B355" s="32"/>
      <c r="C355" s="33"/>
      <c r="D355" s="33"/>
      <c r="E355" s="33"/>
      <c r="F355" s="34"/>
      <c r="G355" s="33"/>
      <c r="H355" s="33"/>
      <c r="I355" s="33"/>
      <c r="J355" s="33"/>
      <c r="K355" s="33"/>
      <c r="L355" s="33"/>
      <c r="M355" s="33"/>
      <c r="N355" s="34"/>
      <c r="O355" s="33"/>
      <c r="P355" s="33"/>
      <c r="Q355" s="33"/>
      <c r="R355" s="32"/>
      <c r="S355" s="35"/>
      <c r="T355" s="32"/>
      <c r="U355" s="26"/>
    </row>
    <row r="356" spans="1:21" ht="24">
      <c r="A356" s="32"/>
      <c r="B356" s="32"/>
      <c r="C356" s="33"/>
      <c r="D356" s="33"/>
      <c r="E356" s="33"/>
      <c r="F356" s="34"/>
      <c r="G356" s="33"/>
      <c r="H356" s="33"/>
      <c r="I356" s="33"/>
      <c r="J356" s="33"/>
      <c r="K356" s="33"/>
      <c r="L356" s="33"/>
      <c r="M356" s="33"/>
      <c r="N356" s="34"/>
      <c r="O356" s="33"/>
      <c r="P356" s="33"/>
      <c r="Q356" s="33"/>
      <c r="R356" s="32"/>
      <c r="S356" s="35"/>
      <c r="T356" s="32"/>
      <c r="U356" s="26"/>
    </row>
    <row r="357" spans="1:21" ht="24">
      <c r="A357" s="32"/>
      <c r="B357" s="32"/>
      <c r="C357" s="33"/>
      <c r="D357" s="33"/>
      <c r="E357" s="33"/>
      <c r="F357" s="34"/>
      <c r="G357" s="33"/>
      <c r="H357" s="33"/>
      <c r="I357" s="33"/>
      <c r="J357" s="33"/>
      <c r="K357" s="33"/>
      <c r="L357" s="33"/>
      <c r="M357" s="33"/>
      <c r="N357" s="34"/>
      <c r="O357" s="33"/>
      <c r="P357" s="33"/>
      <c r="Q357" s="33"/>
      <c r="R357" s="32"/>
      <c r="S357" s="35"/>
      <c r="T357" s="32"/>
      <c r="U357" s="26"/>
    </row>
    <row r="358" spans="1:21" ht="32.25">
      <c r="A358" s="5" t="s">
        <v>54</v>
      </c>
      <c r="B358" s="6"/>
      <c r="C358" s="6"/>
      <c r="D358" s="6"/>
      <c r="E358" s="6"/>
      <c r="F358" s="6"/>
      <c r="G358" s="6"/>
      <c r="H358" s="6"/>
      <c r="I358" s="7"/>
      <c r="J358" s="7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26"/>
    </row>
    <row r="359" spans="1:21" ht="32.25">
      <c r="A359" s="5" t="s">
        <v>55</v>
      </c>
      <c r="B359" s="6"/>
      <c r="C359" s="6"/>
      <c r="D359" s="6"/>
      <c r="E359" s="6"/>
      <c r="F359" s="6"/>
      <c r="G359" s="6"/>
      <c r="H359" s="6"/>
      <c r="I359" s="7"/>
      <c r="J359" s="7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</row>
    <row r="360" spans="1:21" ht="2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</row>
    <row r="361" spans="1:21" ht="24">
      <c r="A361" s="10"/>
      <c r="B361" s="10"/>
      <c r="C361" s="49" t="s">
        <v>9</v>
      </c>
      <c r="D361" s="49"/>
      <c r="E361" s="49"/>
      <c r="F361" s="10"/>
      <c r="G361" s="49" t="s">
        <v>10</v>
      </c>
      <c r="H361" s="49"/>
      <c r="I361" s="49"/>
      <c r="J361" s="11"/>
      <c r="K361" s="49" t="s">
        <v>11</v>
      </c>
      <c r="L361" s="49"/>
      <c r="M361" s="49"/>
      <c r="N361" s="10"/>
      <c r="O361" s="49" t="s">
        <v>12</v>
      </c>
      <c r="P361" s="49"/>
      <c r="Q361" s="49"/>
      <c r="R361" s="10"/>
      <c r="S361" s="12" t="s">
        <v>6</v>
      </c>
      <c r="T361" s="10"/>
      <c r="U361" s="10"/>
    </row>
    <row r="362" spans="1:21" ht="24">
      <c r="A362" s="13" t="s">
        <v>4</v>
      </c>
      <c r="B362" s="13"/>
      <c r="C362" s="50" t="s">
        <v>13</v>
      </c>
      <c r="D362" s="50"/>
      <c r="E362" s="50"/>
      <c r="F362" s="14"/>
      <c r="G362" s="50" t="s">
        <v>14</v>
      </c>
      <c r="H362" s="50"/>
      <c r="I362" s="50"/>
      <c r="J362" s="13"/>
      <c r="K362" s="50" t="s">
        <v>15</v>
      </c>
      <c r="L362" s="50"/>
      <c r="M362" s="50"/>
      <c r="N362" s="14"/>
      <c r="O362" s="50" t="s">
        <v>16</v>
      </c>
      <c r="P362" s="50"/>
      <c r="Q362" s="50"/>
      <c r="R362" s="14"/>
      <c r="S362" s="15" t="s">
        <v>17</v>
      </c>
      <c r="T362" s="14"/>
      <c r="U362" s="13" t="s">
        <v>18</v>
      </c>
    </row>
    <row r="363" spans="1:21" ht="24">
      <c r="A363" s="13" t="s">
        <v>19</v>
      </c>
      <c r="B363" s="13"/>
      <c r="C363" s="15" t="s">
        <v>20</v>
      </c>
      <c r="D363" s="15" t="s">
        <v>21</v>
      </c>
      <c r="E363" s="15" t="s">
        <v>22</v>
      </c>
      <c r="F363" s="15"/>
      <c r="G363" s="15" t="s">
        <v>20</v>
      </c>
      <c r="H363" s="15" t="s">
        <v>21</v>
      </c>
      <c r="I363" s="15" t="s">
        <v>22</v>
      </c>
      <c r="J363" s="15"/>
      <c r="K363" s="15" t="s">
        <v>20</v>
      </c>
      <c r="L363" s="15" t="s">
        <v>21</v>
      </c>
      <c r="M363" s="15" t="s">
        <v>22</v>
      </c>
      <c r="N363" s="15"/>
      <c r="O363" s="15" t="s">
        <v>20</v>
      </c>
      <c r="P363" s="15" t="s">
        <v>23</v>
      </c>
      <c r="Q363" s="15" t="s">
        <v>24</v>
      </c>
      <c r="R363" s="14"/>
      <c r="S363" s="15" t="s">
        <v>23</v>
      </c>
      <c r="T363" s="14"/>
      <c r="U363" s="13" t="s">
        <v>25</v>
      </c>
    </row>
    <row r="364" spans="1:21" ht="24">
      <c r="A364" s="14"/>
      <c r="B364" s="14"/>
      <c r="C364" s="15" t="s">
        <v>26</v>
      </c>
      <c r="D364" s="15" t="s">
        <v>27</v>
      </c>
      <c r="E364" s="15" t="s">
        <v>28</v>
      </c>
      <c r="F364" s="15"/>
      <c r="G364" s="15" t="s">
        <v>26</v>
      </c>
      <c r="H364" s="15" t="s">
        <v>27</v>
      </c>
      <c r="I364" s="15" t="s">
        <v>28</v>
      </c>
      <c r="J364" s="15"/>
      <c r="K364" s="15" t="s">
        <v>26</v>
      </c>
      <c r="L364" s="15" t="s">
        <v>27</v>
      </c>
      <c r="M364" s="15" t="s">
        <v>28</v>
      </c>
      <c r="N364" s="15"/>
      <c r="O364" s="15" t="s">
        <v>26</v>
      </c>
      <c r="P364" s="15" t="s">
        <v>29</v>
      </c>
      <c r="Q364" s="15" t="s">
        <v>30</v>
      </c>
      <c r="R364" s="14"/>
      <c r="S364" s="15" t="s">
        <v>31</v>
      </c>
      <c r="T364" s="14"/>
      <c r="U364" s="14"/>
    </row>
    <row r="365" spans="1:21" ht="24">
      <c r="A365" s="16"/>
      <c r="B365" s="16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 t="s">
        <v>32</v>
      </c>
      <c r="Q365" s="17" t="s">
        <v>32</v>
      </c>
      <c r="R365" s="16"/>
      <c r="S365" s="17" t="s">
        <v>33</v>
      </c>
      <c r="T365" s="16"/>
      <c r="U365" s="16"/>
    </row>
    <row r="366" spans="1:21" ht="24">
      <c r="A366" s="32"/>
      <c r="B366" s="32"/>
      <c r="C366" s="33"/>
      <c r="D366" s="33"/>
      <c r="E366" s="33"/>
      <c r="F366" s="34"/>
      <c r="G366" s="33"/>
      <c r="H366" s="33"/>
      <c r="I366" s="33"/>
      <c r="J366" s="33"/>
      <c r="K366" s="33"/>
      <c r="L366" s="33"/>
      <c r="M366" s="33"/>
      <c r="N366" s="34"/>
      <c r="O366" s="33"/>
      <c r="P366" s="33"/>
      <c r="Q366" s="33"/>
      <c r="R366" s="32"/>
      <c r="S366" s="35"/>
      <c r="T366" s="32"/>
      <c r="U366" s="32"/>
    </row>
    <row r="367" spans="1:21" ht="24">
      <c r="A367" s="18" t="s">
        <v>170</v>
      </c>
      <c r="B367" s="18"/>
      <c r="C367" s="20">
        <v>8871002</v>
      </c>
      <c r="D367" s="20">
        <v>4391060</v>
      </c>
      <c r="E367" s="20">
        <v>4479942</v>
      </c>
      <c r="F367" s="21"/>
      <c r="G367" s="20">
        <v>8576184</v>
      </c>
      <c r="H367" s="20">
        <v>4207582</v>
      </c>
      <c r="I367" s="20">
        <v>4368602</v>
      </c>
      <c r="J367" s="20"/>
      <c r="K367" s="20">
        <v>294818</v>
      </c>
      <c r="L367" s="20">
        <v>183478</v>
      </c>
      <c r="M367" s="20">
        <v>111340</v>
      </c>
      <c r="N367" s="21"/>
      <c r="O367" s="20">
        <v>2509487</v>
      </c>
      <c r="P367" s="20">
        <v>2493867</v>
      </c>
      <c r="Q367" s="20">
        <v>15620</v>
      </c>
      <c r="R367" s="18"/>
      <c r="S367" s="22">
        <v>3.4</v>
      </c>
      <c r="T367" s="18"/>
      <c r="U367" s="28" t="s">
        <v>171</v>
      </c>
    </row>
    <row r="368" spans="1:21" ht="24">
      <c r="A368" s="32" t="s">
        <v>35</v>
      </c>
      <c r="B368" s="9"/>
      <c r="C368" s="23">
        <v>2970176</v>
      </c>
      <c r="D368" s="23">
        <v>1438797</v>
      </c>
      <c r="E368" s="23">
        <v>1531379</v>
      </c>
      <c r="F368" s="24"/>
      <c r="G368" s="23">
        <v>2830214</v>
      </c>
      <c r="H368" s="23">
        <v>1351981</v>
      </c>
      <c r="I368" s="23">
        <v>1478232</v>
      </c>
      <c r="J368" s="23"/>
      <c r="K368" s="23">
        <v>139963</v>
      </c>
      <c r="L368" s="23">
        <v>86815</v>
      </c>
      <c r="M368" s="23">
        <v>53147</v>
      </c>
      <c r="N368" s="24"/>
      <c r="O368" s="23">
        <v>907228</v>
      </c>
      <c r="P368" s="23">
        <v>902329</v>
      </c>
      <c r="Q368" s="23">
        <v>4899</v>
      </c>
      <c r="R368" s="9"/>
      <c r="S368" s="25">
        <v>3.1</v>
      </c>
      <c r="T368" s="9"/>
      <c r="U368" s="32" t="s">
        <v>36</v>
      </c>
    </row>
    <row r="369" spans="1:21" ht="24">
      <c r="A369" s="32" t="s">
        <v>37</v>
      </c>
      <c r="B369" s="9"/>
      <c r="C369" s="23">
        <v>5900826</v>
      </c>
      <c r="D369" s="23">
        <v>2952263</v>
      </c>
      <c r="E369" s="23">
        <v>2948563</v>
      </c>
      <c r="F369" s="24"/>
      <c r="G369" s="23">
        <v>5745970</v>
      </c>
      <c r="H369" s="23">
        <v>2855601</v>
      </c>
      <c r="I369" s="23">
        <v>2890370</v>
      </c>
      <c r="J369" s="23"/>
      <c r="K369" s="23">
        <v>154856</v>
      </c>
      <c r="L369" s="23">
        <v>96663</v>
      </c>
      <c r="M369" s="23">
        <v>58193</v>
      </c>
      <c r="N369" s="24"/>
      <c r="O369" s="23">
        <v>1602259</v>
      </c>
      <c r="P369" s="23">
        <v>1591538</v>
      </c>
      <c r="Q369" s="23">
        <v>10721</v>
      </c>
      <c r="R369" s="9"/>
      <c r="S369" s="25">
        <v>3.6</v>
      </c>
      <c r="T369" s="9"/>
      <c r="U369" s="32" t="s">
        <v>38</v>
      </c>
    </row>
    <row r="370" spans="1:21" ht="24">
      <c r="A370" s="9"/>
      <c r="B370" s="9"/>
      <c r="C370" s="23"/>
      <c r="D370" s="23"/>
      <c r="E370" s="23"/>
      <c r="F370" s="24"/>
      <c r="G370" s="23"/>
      <c r="H370" s="23"/>
      <c r="I370" s="23"/>
      <c r="J370" s="23"/>
      <c r="K370" s="23"/>
      <c r="L370" s="23"/>
      <c r="M370" s="23"/>
      <c r="N370" s="24"/>
      <c r="O370" s="23"/>
      <c r="P370" s="23"/>
      <c r="Q370" s="23"/>
      <c r="R370" s="9"/>
      <c r="S370" s="25"/>
      <c r="T370" s="9"/>
      <c r="U370" s="9"/>
    </row>
    <row r="371" spans="1:21" ht="24">
      <c r="A371" s="9" t="s">
        <v>172</v>
      </c>
      <c r="B371" s="9"/>
      <c r="C371" s="23">
        <v>1450466</v>
      </c>
      <c r="D371" s="23">
        <v>717438</v>
      </c>
      <c r="E371" s="23">
        <v>733027</v>
      </c>
      <c r="F371" s="24"/>
      <c r="G371" s="23">
        <v>1430557</v>
      </c>
      <c r="H371" s="23">
        <v>704248</v>
      </c>
      <c r="I371" s="23">
        <v>726310</v>
      </c>
      <c r="J371" s="23"/>
      <c r="K371" s="23">
        <v>19908</v>
      </c>
      <c r="L371" s="23">
        <v>13191</v>
      </c>
      <c r="M371" s="23">
        <v>6717</v>
      </c>
      <c r="N371" s="24"/>
      <c r="O371" s="23">
        <v>429748</v>
      </c>
      <c r="P371" s="23">
        <v>428643</v>
      </c>
      <c r="Q371" s="23">
        <v>1105</v>
      </c>
      <c r="R371" s="9"/>
      <c r="S371" s="25">
        <v>3.3</v>
      </c>
      <c r="T371" s="9"/>
      <c r="U371" s="9" t="s">
        <v>173</v>
      </c>
    </row>
    <row r="372" spans="1:21" ht="24">
      <c r="A372" s="32" t="s">
        <v>35</v>
      </c>
      <c r="B372" s="9"/>
      <c r="C372" s="23">
        <v>265606</v>
      </c>
      <c r="D372" s="23">
        <v>127460</v>
      </c>
      <c r="E372" s="23">
        <v>138146</v>
      </c>
      <c r="F372" s="24"/>
      <c r="G372" s="23">
        <v>262410</v>
      </c>
      <c r="H372" s="23">
        <v>125269</v>
      </c>
      <c r="I372" s="23">
        <v>137141</v>
      </c>
      <c r="J372" s="23"/>
      <c r="K372" s="23">
        <v>3196</v>
      </c>
      <c r="L372" s="23">
        <v>2191</v>
      </c>
      <c r="M372" s="23">
        <v>1004</v>
      </c>
      <c r="N372" s="24"/>
      <c r="O372" s="23">
        <v>84275</v>
      </c>
      <c r="P372" s="23">
        <v>84013</v>
      </c>
      <c r="Q372" s="23">
        <v>262</v>
      </c>
      <c r="R372" s="9"/>
      <c r="S372" s="25">
        <v>3.1</v>
      </c>
      <c r="T372" s="9"/>
      <c r="U372" s="32" t="s">
        <v>36</v>
      </c>
    </row>
    <row r="373" spans="1:21" ht="24">
      <c r="A373" s="32" t="s">
        <v>37</v>
      </c>
      <c r="B373" s="9"/>
      <c r="C373" s="23">
        <v>1184860</v>
      </c>
      <c r="D373" s="23">
        <v>589978</v>
      </c>
      <c r="E373" s="23">
        <v>594882</v>
      </c>
      <c r="F373" s="24"/>
      <c r="G373" s="23">
        <v>1168147</v>
      </c>
      <c r="H373" s="23">
        <v>578978</v>
      </c>
      <c r="I373" s="23">
        <v>589169</v>
      </c>
      <c r="J373" s="23"/>
      <c r="K373" s="23">
        <v>16712</v>
      </c>
      <c r="L373" s="23">
        <v>11000</v>
      </c>
      <c r="M373" s="23">
        <v>5713</v>
      </c>
      <c r="N373" s="24"/>
      <c r="O373" s="23">
        <v>345472</v>
      </c>
      <c r="P373" s="23">
        <v>344629</v>
      </c>
      <c r="Q373" s="23">
        <v>843</v>
      </c>
      <c r="R373" s="9"/>
      <c r="S373" s="25">
        <v>3.4</v>
      </c>
      <c r="T373" s="9"/>
      <c r="U373" s="32" t="s">
        <v>38</v>
      </c>
    </row>
    <row r="374" spans="1:21" ht="24">
      <c r="A374" s="9"/>
      <c r="B374" s="9"/>
      <c r="C374" s="23"/>
      <c r="D374" s="23"/>
      <c r="E374" s="23"/>
      <c r="F374" s="24"/>
      <c r="G374" s="23"/>
      <c r="H374" s="23"/>
      <c r="I374" s="23"/>
      <c r="J374" s="23"/>
      <c r="K374" s="23"/>
      <c r="L374" s="23"/>
      <c r="M374" s="23"/>
      <c r="N374" s="24"/>
      <c r="O374" s="23"/>
      <c r="P374" s="23"/>
      <c r="Q374" s="23"/>
      <c r="R374" s="9"/>
      <c r="S374" s="25"/>
      <c r="T374" s="9"/>
      <c r="U374" s="9"/>
    </row>
    <row r="375" spans="1:21" ht="24">
      <c r="A375" s="9" t="s">
        <v>174</v>
      </c>
      <c r="B375" s="9"/>
      <c r="C375" s="23">
        <v>362203</v>
      </c>
      <c r="D375" s="23">
        <v>181186</v>
      </c>
      <c r="E375" s="23">
        <v>181017</v>
      </c>
      <c r="F375" s="24"/>
      <c r="G375" s="23">
        <v>356955</v>
      </c>
      <c r="H375" s="23">
        <v>177707</v>
      </c>
      <c r="I375" s="23">
        <v>179248</v>
      </c>
      <c r="J375" s="23"/>
      <c r="K375" s="23">
        <v>5248</v>
      </c>
      <c r="L375" s="23">
        <v>3479</v>
      </c>
      <c r="M375" s="23">
        <v>1769</v>
      </c>
      <c r="N375" s="24"/>
      <c r="O375" s="23">
        <v>102948</v>
      </c>
      <c r="P375" s="23">
        <v>102330</v>
      </c>
      <c r="Q375" s="23">
        <v>618</v>
      </c>
      <c r="R375" s="9"/>
      <c r="S375" s="25">
        <v>3.5</v>
      </c>
      <c r="T375" s="9"/>
      <c r="U375" s="9" t="s">
        <v>175</v>
      </c>
    </row>
    <row r="376" spans="1:21" ht="24">
      <c r="A376" s="32" t="s">
        <v>35</v>
      </c>
      <c r="B376" s="9"/>
      <c r="C376" s="23">
        <v>52867</v>
      </c>
      <c r="D376" s="23">
        <v>25308</v>
      </c>
      <c r="E376" s="23">
        <v>27559</v>
      </c>
      <c r="F376" s="24"/>
      <c r="G376" s="23">
        <v>50671</v>
      </c>
      <c r="H376" s="23">
        <v>23879</v>
      </c>
      <c r="I376" s="23">
        <v>26792</v>
      </c>
      <c r="J376" s="23"/>
      <c r="K376" s="23">
        <v>2196</v>
      </c>
      <c r="L376" s="23">
        <v>1429</v>
      </c>
      <c r="M376" s="23">
        <v>767</v>
      </c>
      <c r="N376" s="24"/>
      <c r="O376" s="23">
        <v>16335</v>
      </c>
      <c r="P376" s="23">
        <v>16214</v>
      </c>
      <c r="Q376" s="23">
        <v>121</v>
      </c>
      <c r="R376" s="9"/>
      <c r="S376" s="25">
        <v>3.1</v>
      </c>
      <c r="T376" s="9"/>
      <c r="U376" s="32" t="s">
        <v>36</v>
      </c>
    </row>
    <row r="377" spans="1:21" ht="24">
      <c r="A377" s="32" t="s">
        <v>37</v>
      </c>
      <c r="B377" s="9"/>
      <c r="C377" s="23">
        <v>309337</v>
      </c>
      <c r="D377" s="23">
        <v>155878</v>
      </c>
      <c r="E377" s="23">
        <v>153458</v>
      </c>
      <c r="F377" s="24"/>
      <c r="G377" s="23">
        <v>306284</v>
      </c>
      <c r="H377" s="23">
        <v>153828</v>
      </c>
      <c r="I377" s="23">
        <v>152456</v>
      </c>
      <c r="J377" s="23"/>
      <c r="K377" s="23">
        <v>3052</v>
      </c>
      <c r="L377" s="23">
        <v>2050</v>
      </c>
      <c r="M377" s="23">
        <v>1002</v>
      </c>
      <c r="N377" s="24"/>
      <c r="O377" s="23">
        <v>86613</v>
      </c>
      <c r="P377" s="23">
        <v>86116</v>
      </c>
      <c r="Q377" s="23">
        <v>497</v>
      </c>
      <c r="R377" s="9"/>
      <c r="S377" s="25">
        <v>3.6</v>
      </c>
      <c r="T377" s="9"/>
      <c r="U377" s="32" t="s">
        <v>38</v>
      </c>
    </row>
    <row r="378" spans="1:21" ht="24">
      <c r="A378" s="9"/>
      <c r="B378" s="9"/>
      <c r="C378" s="23"/>
      <c r="D378" s="23"/>
      <c r="E378" s="23"/>
      <c r="F378" s="24"/>
      <c r="G378" s="23"/>
      <c r="H378" s="23"/>
      <c r="I378" s="23"/>
      <c r="J378" s="23"/>
      <c r="K378" s="23"/>
      <c r="L378" s="23"/>
      <c r="M378" s="23"/>
      <c r="N378" s="24"/>
      <c r="O378" s="23"/>
      <c r="P378" s="23"/>
      <c r="Q378" s="23"/>
      <c r="R378" s="9"/>
      <c r="S378" s="25"/>
      <c r="T378" s="9"/>
      <c r="U378" s="9"/>
    </row>
    <row r="379" spans="1:21" ht="24">
      <c r="A379" s="9" t="s">
        <v>176</v>
      </c>
      <c r="B379" s="9"/>
      <c r="C379" s="23">
        <v>258535</v>
      </c>
      <c r="D379" s="23">
        <v>132374</v>
      </c>
      <c r="E379" s="23">
        <v>126160</v>
      </c>
      <c r="F379" s="24"/>
      <c r="G379" s="23">
        <v>224782</v>
      </c>
      <c r="H379" s="23">
        <v>111557</v>
      </c>
      <c r="I379" s="23">
        <v>113224</v>
      </c>
      <c r="J379" s="23"/>
      <c r="K379" s="23">
        <v>33753</v>
      </c>
      <c r="L379" s="23">
        <v>20817</v>
      </c>
      <c r="M379" s="23">
        <v>12936</v>
      </c>
      <c r="N379" s="24"/>
      <c r="O379" s="23">
        <v>78018</v>
      </c>
      <c r="P379" s="23">
        <v>75557</v>
      </c>
      <c r="Q379" s="23">
        <v>2461</v>
      </c>
      <c r="R379" s="9"/>
      <c r="S379" s="25">
        <v>3</v>
      </c>
      <c r="T379" s="9"/>
      <c r="U379" s="9" t="s">
        <v>177</v>
      </c>
    </row>
    <row r="380" spans="1:21" ht="24">
      <c r="A380" s="32" t="s">
        <v>35</v>
      </c>
      <c r="B380" s="9"/>
      <c r="C380" s="23">
        <v>41547</v>
      </c>
      <c r="D380" s="23">
        <v>21355</v>
      </c>
      <c r="E380" s="23">
        <v>20192</v>
      </c>
      <c r="F380" s="24"/>
      <c r="G380" s="23">
        <v>38375</v>
      </c>
      <c r="H380" s="23">
        <v>18877</v>
      </c>
      <c r="I380" s="23">
        <v>19498</v>
      </c>
      <c r="J380" s="23"/>
      <c r="K380" s="23">
        <v>3172</v>
      </c>
      <c r="L380" s="23">
        <v>2478</v>
      </c>
      <c r="M380" s="23">
        <v>694</v>
      </c>
      <c r="N380" s="24"/>
      <c r="O380" s="23">
        <v>13674</v>
      </c>
      <c r="P380" s="23">
        <v>13471</v>
      </c>
      <c r="Q380" s="23">
        <v>203</v>
      </c>
      <c r="R380" s="9"/>
      <c r="S380" s="25">
        <v>2.8</v>
      </c>
      <c r="T380" s="9"/>
      <c r="U380" s="32" t="s">
        <v>36</v>
      </c>
    </row>
    <row r="381" spans="1:21" ht="24">
      <c r="A381" s="32" t="s">
        <v>37</v>
      </c>
      <c r="B381" s="9"/>
      <c r="C381" s="23">
        <v>216987</v>
      </c>
      <c r="D381" s="23">
        <v>111019</v>
      </c>
      <c r="E381" s="23">
        <v>105968</v>
      </c>
      <c r="F381" s="24"/>
      <c r="G381" s="23">
        <v>186407</v>
      </c>
      <c r="H381" s="23">
        <v>92680</v>
      </c>
      <c r="I381" s="23">
        <v>93727</v>
      </c>
      <c r="J381" s="23"/>
      <c r="K381" s="23">
        <v>30581</v>
      </c>
      <c r="L381" s="23">
        <v>18339</v>
      </c>
      <c r="M381" s="23">
        <v>12241</v>
      </c>
      <c r="N381" s="24"/>
      <c r="O381" s="23">
        <v>64344</v>
      </c>
      <c r="P381" s="23">
        <v>62086</v>
      </c>
      <c r="Q381" s="23">
        <v>2258</v>
      </c>
      <c r="R381" s="9"/>
      <c r="S381" s="25">
        <v>3</v>
      </c>
      <c r="T381" s="9"/>
      <c r="U381" s="32" t="s">
        <v>38</v>
      </c>
    </row>
    <row r="382" spans="1:21" ht="24">
      <c r="A382" s="9"/>
      <c r="B382" s="9"/>
      <c r="C382" s="23"/>
      <c r="D382" s="23"/>
      <c r="E382" s="23"/>
      <c r="F382" s="24"/>
      <c r="G382" s="23"/>
      <c r="H382" s="23"/>
      <c r="I382" s="23"/>
      <c r="J382" s="23"/>
      <c r="K382" s="23"/>
      <c r="L382" s="23"/>
      <c r="M382" s="23"/>
      <c r="N382" s="24"/>
      <c r="O382" s="23"/>
      <c r="P382" s="23"/>
      <c r="Q382" s="23"/>
      <c r="R382" s="9"/>
      <c r="S382" s="25"/>
      <c r="T382" s="9"/>
      <c r="U382" s="9"/>
    </row>
    <row r="383" spans="1:21" ht="24">
      <c r="A383" s="9" t="s">
        <v>178</v>
      </c>
      <c r="B383" s="9"/>
      <c r="C383" s="23">
        <v>525709</v>
      </c>
      <c r="D383" s="23">
        <v>262330</v>
      </c>
      <c r="E383" s="23">
        <v>263379</v>
      </c>
      <c r="F383" s="24"/>
      <c r="G383" s="23">
        <v>487398</v>
      </c>
      <c r="H383" s="23">
        <v>237353</v>
      </c>
      <c r="I383" s="23">
        <v>250045</v>
      </c>
      <c r="J383" s="23"/>
      <c r="K383" s="23">
        <v>38311</v>
      </c>
      <c r="L383" s="23">
        <v>24977</v>
      </c>
      <c r="M383" s="23">
        <v>13334</v>
      </c>
      <c r="N383" s="24"/>
      <c r="O383" s="23">
        <v>163515</v>
      </c>
      <c r="P383" s="23">
        <v>163057</v>
      </c>
      <c r="Q383" s="23">
        <v>458</v>
      </c>
      <c r="R383" s="9"/>
      <c r="S383" s="25">
        <v>3</v>
      </c>
      <c r="T383" s="9"/>
      <c r="U383" s="9" t="s">
        <v>179</v>
      </c>
    </row>
    <row r="384" spans="1:21" ht="24">
      <c r="A384" s="32" t="s">
        <v>35</v>
      </c>
      <c r="B384" s="9"/>
      <c r="C384" s="23">
        <v>358160</v>
      </c>
      <c r="D384" s="23">
        <v>175144</v>
      </c>
      <c r="E384" s="23">
        <v>183015</v>
      </c>
      <c r="F384" s="24"/>
      <c r="G384" s="23">
        <v>333604</v>
      </c>
      <c r="H384" s="23">
        <v>159401</v>
      </c>
      <c r="I384" s="23">
        <v>174203</v>
      </c>
      <c r="J384" s="23"/>
      <c r="K384" s="23">
        <v>24556</v>
      </c>
      <c r="L384" s="23">
        <v>15744</v>
      </c>
      <c r="M384" s="23">
        <v>8812</v>
      </c>
      <c r="N384" s="24"/>
      <c r="O384" s="23">
        <v>116829</v>
      </c>
      <c r="P384" s="23">
        <v>116543</v>
      </c>
      <c r="Q384" s="23">
        <v>286</v>
      </c>
      <c r="R384" s="9"/>
      <c r="S384" s="25">
        <v>2.9</v>
      </c>
      <c r="T384" s="9"/>
      <c r="U384" s="32" t="s">
        <v>36</v>
      </c>
    </row>
    <row r="385" spans="1:21" ht="24">
      <c r="A385" s="32" t="s">
        <v>37</v>
      </c>
      <c r="B385" s="9"/>
      <c r="C385" s="23">
        <v>167549</v>
      </c>
      <c r="D385" s="23">
        <v>87185</v>
      </c>
      <c r="E385" s="23">
        <v>80364</v>
      </c>
      <c r="F385" s="24"/>
      <c r="G385" s="23">
        <v>153794</v>
      </c>
      <c r="H385" s="23">
        <v>77952</v>
      </c>
      <c r="I385" s="23">
        <v>75842</v>
      </c>
      <c r="J385" s="23"/>
      <c r="K385" s="23">
        <v>13755</v>
      </c>
      <c r="L385" s="23">
        <v>9233</v>
      </c>
      <c r="M385" s="23">
        <v>4522</v>
      </c>
      <c r="N385" s="24"/>
      <c r="O385" s="23">
        <v>46686</v>
      </c>
      <c r="P385" s="23">
        <v>46514</v>
      </c>
      <c r="Q385" s="23">
        <v>172</v>
      </c>
      <c r="R385" s="9"/>
      <c r="S385" s="25">
        <v>3.3</v>
      </c>
      <c r="T385" s="9"/>
      <c r="U385" s="32" t="s">
        <v>38</v>
      </c>
    </row>
    <row r="386" spans="1:21" ht="24">
      <c r="A386" s="9"/>
      <c r="B386" s="9"/>
      <c r="C386" s="23"/>
      <c r="D386" s="23"/>
      <c r="E386" s="23"/>
      <c r="F386" s="24"/>
      <c r="G386" s="23"/>
      <c r="H386" s="23"/>
      <c r="I386" s="23"/>
      <c r="J386" s="23"/>
      <c r="K386" s="23"/>
      <c r="L386" s="23"/>
      <c r="M386" s="23"/>
      <c r="N386" s="24"/>
      <c r="O386" s="23"/>
      <c r="P386" s="23"/>
      <c r="Q386" s="23"/>
      <c r="R386" s="9"/>
      <c r="S386" s="25"/>
      <c r="T386" s="9"/>
      <c r="U386" s="9"/>
    </row>
    <row r="387" spans="1:21" ht="24">
      <c r="A387" s="9" t="s">
        <v>180</v>
      </c>
      <c r="B387" s="9"/>
      <c r="C387" s="23">
        <v>1009351</v>
      </c>
      <c r="D387" s="23">
        <v>498523</v>
      </c>
      <c r="E387" s="23">
        <v>510828</v>
      </c>
      <c r="F387" s="24"/>
      <c r="G387" s="23">
        <v>987031</v>
      </c>
      <c r="H387" s="23">
        <v>484597</v>
      </c>
      <c r="I387" s="23">
        <v>502435</v>
      </c>
      <c r="J387" s="23"/>
      <c r="K387" s="23">
        <v>22320</v>
      </c>
      <c r="L387" s="23">
        <v>13926</v>
      </c>
      <c r="M387" s="23">
        <v>8393</v>
      </c>
      <c r="N387" s="24"/>
      <c r="O387" s="23">
        <v>298018</v>
      </c>
      <c r="P387" s="23">
        <v>296824</v>
      </c>
      <c r="Q387" s="23">
        <v>1194</v>
      </c>
      <c r="R387" s="9"/>
      <c r="S387" s="25">
        <v>3.3</v>
      </c>
      <c r="T387" s="9"/>
      <c r="U387" s="9" t="s">
        <v>181</v>
      </c>
    </row>
    <row r="388" spans="1:21" ht="24">
      <c r="A388" s="32" t="s">
        <v>35</v>
      </c>
      <c r="B388" s="9"/>
      <c r="C388" s="23">
        <v>410984</v>
      </c>
      <c r="D388" s="23">
        <v>198909</v>
      </c>
      <c r="E388" s="23">
        <v>212075</v>
      </c>
      <c r="F388" s="24"/>
      <c r="G388" s="23">
        <v>400717</v>
      </c>
      <c r="H388" s="23">
        <v>192403</v>
      </c>
      <c r="I388" s="23">
        <v>208314</v>
      </c>
      <c r="J388" s="23"/>
      <c r="K388" s="23">
        <v>10267</v>
      </c>
      <c r="L388" s="23">
        <v>6506</v>
      </c>
      <c r="M388" s="23">
        <v>3761</v>
      </c>
      <c r="N388" s="24"/>
      <c r="O388" s="23">
        <v>127911</v>
      </c>
      <c r="P388" s="23">
        <v>127441</v>
      </c>
      <c r="Q388" s="23">
        <v>470</v>
      </c>
      <c r="R388" s="9"/>
      <c r="S388" s="25">
        <v>3.1</v>
      </c>
      <c r="T388" s="9"/>
      <c r="U388" s="32" t="s">
        <v>36</v>
      </c>
    </row>
    <row r="389" spans="1:21" ht="24">
      <c r="A389" s="32" t="s">
        <v>37</v>
      </c>
      <c r="B389" s="9"/>
      <c r="C389" s="23">
        <v>598367</v>
      </c>
      <c r="D389" s="23">
        <v>299614</v>
      </c>
      <c r="E389" s="23">
        <v>298753</v>
      </c>
      <c r="F389" s="24"/>
      <c r="G389" s="23">
        <v>586314</v>
      </c>
      <c r="H389" s="23">
        <v>292194</v>
      </c>
      <c r="I389" s="23">
        <v>294121</v>
      </c>
      <c r="J389" s="23"/>
      <c r="K389" s="23">
        <v>12053</v>
      </c>
      <c r="L389" s="23">
        <v>7421</v>
      </c>
      <c r="M389" s="23">
        <v>4632</v>
      </c>
      <c r="N389" s="24"/>
      <c r="O389" s="23">
        <v>170107</v>
      </c>
      <c r="P389" s="23">
        <v>169383</v>
      </c>
      <c r="Q389" s="23">
        <v>724</v>
      </c>
      <c r="R389" s="9"/>
      <c r="S389" s="25">
        <v>3.5</v>
      </c>
      <c r="T389" s="9"/>
      <c r="U389" s="32" t="s">
        <v>38</v>
      </c>
    </row>
    <row r="390" spans="1:21" ht="24">
      <c r="A390" s="9"/>
      <c r="B390" s="9"/>
      <c r="C390" s="23"/>
      <c r="D390" s="23"/>
      <c r="E390" s="23"/>
      <c r="F390" s="24"/>
      <c r="G390" s="23"/>
      <c r="H390" s="23"/>
      <c r="I390" s="23"/>
      <c r="J390" s="23"/>
      <c r="K390" s="23"/>
      <c r="L390" s="23"/>
      <c r="M390" s="23"/>
      <c r="N390" s="24"/>
      <c r="O390" s="23"/>
      <c r="P390" s="23"/>
      <c r="Q390" s="23"/>
      <c r="R390" s="9"/>
      <c r="S390" s="25"/>
      <c r="T390" s="9"/>
      <c r="U390" s="9"/>
    </row>
    <row r="391" spans="1:21" ht="24">
      <c r="A391" s="9" t="s">
        <v>182</v>
      </c>
      <c r="B391" s="9"/>
      <c r="C391" s="23">
        <v>249017</v>
      </c>
      <c r="D391" s="23">
        <v>126765</v>
      </c>
      <c r="E391" s="23">
        <v>122253</v>
      </c>
      <c r="F391" s="24"/>
      <c r="G391" s="23">
        <v>218488</v>
      </c>
      <c r="H391" s="23">
        <v>107642</v>
      </c>
      <c r="I391" s="23">
        <v>110846</v>
      </c>
      <c r="J391" s="23"/>
      <c r="K391" s="23">
        <v>30529</v>
      </c>
      <c r="L391" s="23">
        <v>19122</v>
      </c>
      <c r="M391" s="23">
        <v>11407</v>
      </c>
      <c r="N391" s="24"/>
      <c r="O391" s="23">
        <v>75546</v>
      </c>
      <c r="P391" s="23">
        <v>70628</v>
      </c>
      <c r="Q391" s="23">
        <v>4918</v>
      </c>
      <c r="R391" s="9"/>
      <c r="S391" s="25">
        <v>3.1</v>
      </c>
      <c r="T391" s="9"/>
      <c r="U391" s="9" t="s">
        <v>183</v>
      </c>
    </row>
    <row r="392" spans="1:21" ht="24">
      <c r="A392" s="32" t="s">
        <v>35</v>
      </c>
      <c r="B392" s="9"/>
      <c r="C392" s="23">
        <v>123596</v>
      </c>
      <c r="D392" s="23">
        <v>62090</v>
      </c>
      <c r="E392" s="23">
        <v>61506</v>
      </c>
      <c r="F392" s="24"/>
      <c r="G392" s="23">
        <v>110615</v>
      </c>
      <c r="H392" s="23">
        <v>53867</v>
      </c>
      <c r="I392" s="23">
        <v>56748</v>
      </c>
      <c r="J392" s="23"/>
      <c r="K392" s="23">
        <v>12980</v>
      </c>
      <c r="L392" s="23">
        <v>8223</v>
      </c>
      <c r="M392" s="23">
        <v>4758</v>
      </c>
      <c r="N392" s="24"/>
      <c r="O392" s="23">
        <v>38038</v>
      </c>
      <c r="P392" s="23">
        <v>36594</v>
      </c>
      <c r="Q392" s="23">
        <v>1444</v>
      </c>
      <c r="R392" s="9"/>
      <c r="S392" s="25">
        <v>3</v>
      </c>
      <c r="T392" s="9"/>
      <c r="U392" s="32" t="s">
        <v>36</v>
      </c>
    </row>
    <row r="393" spans="1:21" ht="24">
      <c r="A393" s="32" t="s">
        <v>37</v>
      </c>
      <c r="B393" s="9"/>
      <c r="C393" s="23">
        <v>125422</v>
      </c>
      <c r="D393" s="23">
        <v>64675</v>
      </c>
      <c r="E393" s="23">
        <v>60747</v>
      </c>
      <c r="F393" s="24"/>
      <c r="G393" s="23">
        <v>107873</v>
      </c>
      <c r="H393" s="23">
        <v>53775</v>
      </c>
      <c r="I393" s="23">
        <v>54098</v>
      </c>
      <c r="J393" s="23"/>
      <c r="K393" s="23">
        <v>17549</v>
      </c>
      <c r="L393" s="23">
        <v>10900</v>
      </c>
      <c r="M393" s="23">
        <v>6649</v>
      </c>
      <c r="N393" s="24"/>
      <c r="O393" s="23">
        <v>37508</v>
      </c>
      <c r="P393" s="23">
        <v>34034</v>
      </c>
      <c r="Q393" s="23">
        <v>3474</v>
      </c>
      <c r="R393" s="9"/>
      <c r="S393" s="25">
        <v>3.2</v>
      </c>
      <c r="T393" s="9"/>
      <c r="U393" s="32" t="s">
        <v>38</v>
      </c>
    </row>
    <row r="394" spans="1:21" ht="24">
      <c r="A394" s="9"/>
      <c r="B394" s="9"/>
      <c r="C394" s="23"/>
      <c r="D394" s="23"/>
      <c r="E394" s="23"/>
      <c r="F394" s="24"/>
      <c r="G394" s="23"/>
      <c r="H394" s="23"/>
      <c r="I394" s="23"/>
      <c r="J394" s="23"/>
      <c r="K394" s="23"/>
      <c r="L394" s="23"/>
      <c r="M394" s="23"/>
      <c r="N394" s="24"/>
      <c r="O394" s="23"/>
      <c r="P394" s="23"/>
      <c r="Q394" s="23"/>
      <c r="R394" s="9"/>
      <c r="S394" s="25"/>
      <c r="T394" s="9"/>
      <c r="U394" s="9"/>
    </row>
    <row r="395" spans="1:21" ht="24">
      <c r="A395" s="9" t="s">
        <v>184</v>
      </c>
      <c r="B395" s="9"/>
      <c r="C395" s="23">
        <v>467801</v>
      </c>
      <c r="D395" s="23">
        <v>238024</v>
      </c>
      <c r="E395" s="23">
        <v>229777</v>
      </c>
      <c r="F395" s="24"/>
      <c r="G395" s="23">
        <v>455573</v>
      </c>
      <c r="H395" s="23">
        <v>229088</v>
      </c>
      <c r="I395" s="23">
        <v>226485</v>
      </c>
      <c r="J395" s="23"/>
      <c r="K395" s="23">
        <v>12228</v>
      </c>
      <c r="L395" s="23">
        <v>8936</v>
      </c>
      <c r="M395" s="23">
        <v>3292</v>
      </c>
      <c r="N395" s="24"/>
      <c r="O395" s="23">
        <v>142565</v>
      </c>
      <c r="P395" s="23">
        <v>141766</v>
      </c>
      <c r="Q395" s="23">
        <v>799</v>
      </c>
      <c r="R395" s="9"/>
      <c r="S395" s="25">
        <v>3.2</v>
      </c>
      <c r="T395" s="9"/>
      <c r="U395" s="9" t="s">
        <v>185</v>
      </c>
    </row>
    <row r="396" spans="1:21" ht="24">
      <c r="A396" s="32" t="s">
        <v>35</v>
      </c>
      <c r="B396" s="9"/>
      <c r="C396" s="23">
        <v>147912</v>
      </c>
      <c r="D396" s="23">
        <v>75339</v>
      </c>
      <c r="E396" s="23">
        <v>72573</v>
      </c>
      <c r="F396" s="24"/>
      <c r="G396" s="23">
        <v>142189</v>
      </c>
      <c r="H396" s="23">
        <v>70817</v>
      </c>
      <c r="I396" s="23">
        <v>71372</v>
      </c>
      <c r="J396" s="23"/>
      <c r="K396" s="23">
        <v>5724</v>
      </c>
      <c r="L396" s="23">
        <v>4522</v>
      </c>
      <c r="M396" s="23">
        <v>1202</v>
      </c>
      <c r="N396" s="24"/>
      <c r="O396" s="23">
        <v>47323</v>
      </c>
      <c r="P396" s="23">
        <v>47042</v>
      </c>
      <c r="Q396" s="23">
        <v>281</v>
      </c>
      <c r="R396" s="9"/>
      <c r="S396" s="25">
        <v>3</v>
      </c>
      <c r="T396" s="9"/>
      <c r="U396" s="32" t="s">
        <v>36</v>
      </c>
    </row>
    <row r="397" spans="1:21" ht="24">
      <c r="A397" s="32" t="s">
        <v>37</v>
      </c>
      <c r="B397" s="9"/>
      <c r="C397" s="23">
        <v>319889</v>
      </c>
      <c r="D397" s="23">
        <v>162685</v>
      </c>
      <c r="E397" s="23">
        <v>157204</v>
      </c>
      <c r="F397" s="24"/>
      <c r="G397" s="23">
        <v>313385</v>
      </c>
      <c r="H397" s="23">
        <v>158271</v>
      </c>
      <c r="I397" s="23">
        <v>155114</v>
      </c>
      <c r="J397" s="23"/>
      <c r="K397" s="23">
        <v>6504</v>
      </c>
      <c r="L397" s="23">
        <v>4414</v>
      </c>
      <c r="M397" s="23">
        <v>2090</v>
      </c>
      <c r="N397" s="24"/>
      <c r="O397" s="23">
        <v>95242</v>
      </c>
      <c r="P397" s="23">
        <v>94724</v>
      </c>
      <c r="Q397" s="23">
        <v>518</v>
      </c>
      <c r="R397" s="9"/>
      <c r="S397" s="25">
        <v>3.3</v>
      </c>
      <c r="T397" s="9"/>
      <c r="U397" s="32" t="s">
        <v>38</v>
      </c>
    </row>
    <row r="398" spans="1:21" ht="24">
      <c r="A398" s="9"/>
      <c r="B398" s="9"/>
      <c r="C398" s="23"/>
      <c r="D398" s="23"/>
      <c r="E398" s="23"/>
      <c r="F398" s="24"/>
      <c r="G398" s="23"/>
      <c r="H398" s="23"/>
      <c r="I398" s="23"/>
      <c r="J398" s="23"/>
      <c r="K398" s="23"/>
      <c r="L398" s="23"/>
      <c r="M398" s="23"/>
      <c r="N398" s="24"/>
      <c r="O398" s="23"/>
      <c r="P398" s="23"/>
      <c r="Q398" s="23"/>
      <c r="R398" s="9"/>
      <c r="S398" s="25"/>
      <c r="T398" s="9"/>
      <c r="U398" s="9"/>
    </row>
    <row r="399" spans="1:21" ht="2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26"/>
    </row>
    <row r="400" spans="1:21" ht="2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26"/>
    </row>
    <row r="401" spans="1:21" ht="2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26"/>
    </row>
    <row r="402" spans="1:21" ht="2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26"/>
    </row>
    <row r="403" spans="1:21" ht="2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26"/>
    </row>
    <row r="404" spans="1:21" ht="32.25">
      <c r="A404" s="5" t="s">
        <v>54</v>
      </c>
      <c r="B404" s="6"/>
      <c r="C404" s="6"/>
      <c r="D404" s="6"/>
      <c r="E404" s="6"/>
      <c r="F404" s="6"/>
      <c r="G404" s="6"/>
      <c r="H404" s="6"/>
      <c r="I404" s="7"/>
      <c r="J404" s="7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26"/>
    </row>
    <row r="405" spans="1:21" ht="32.25">
      <c r="A405" s="5" t="s">
        <v>55</v>
      </c>
      <c r="B405" s="6"/>
      <c r="C405" s="6"/>
      <c r="D405" s="6"/>
      <c r="E405" s="6"/>
      <c r="F405" s="6"/>
      <c r="G405" s="6"/>
      <c r="H405" s="6"/>
      <c r="I405" s="7"/>
      <c r="J405" s="7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</row>
    <row r="406" spans="1:21" ht="2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</row>
    <row r="407" spans="1:21" ht="24">
      <c r="A407" s="10"/>
      <c r="B407" s="10"/>
      <c r="C407" s="49" t="s">
        <v>9</v>
      </c>
      <c r="D407" s="49"/>
      <c r="E407" s="49"/>
      <c r="F407" s="10"/>
      <c r="G407" s="49" t="s">
        <v>10</v>
      </c>
      <c r="H407" s="49"/>
      <c r="I407" s="49"/>
      <c r="J407" s="11"/>
      <c r="K407" s="49" t="s">
        <v>11</v>
      </c>
      <c r="L407" s="49"/>
      <c r="M407" s="49"/>
      <c r="N407" s="10"/>
      <c r="O407" s="49" t="s">
        <v>12</v>
      </c>
      <c r="P407" s="49"/>
      <c r="Q407" s="49"/>
      <c r="R407" s="10"/>
      <c r="S407" s="12" t="s">
        <v>6</v>
      </c>
      <c r="T407" s="10"/>
      <c r="U407" s="10"/>
    </row>
    <row r="408" spans="1:21" ht="24">
      <c r="A408" s="13" t="s">
        <v>4</v>
      </c>
      <c r="B408" s="13"/>
      <c r="C408" s="50" t="s">
        <v>13</v>
      </c>
      <c r="D408" s="50"/>
      <c r="E408" s="50"/>
      <c r="F408" s="14"/>
      <c r="G408" s="50" t="s">
        <v>14</v>
      </c>
      <c r="H408" s="50"/>
      <c r="I408" s="50"/>
      <c r="J408" s="13"/>
      <c r="K408" s="50" t="s">
        <v>15</v>
      </c>
      <c r="L408" s="50"/>
      <c r="M408" s="50"/>
      <c r="N408" s="14"/>
      <c r="O408" s="50" t="s">
        <v>16</v>
      </c>
      <c r="P408" s="50"/>
      <c r="Q408" s="50"/>
      <c r="R408" s="14"/>
      <c r="S408" s="15" t="s">
        <v>17</v>
      </c>
      <c r="T408" s="14"/>
      <c r="U408" s="13" t="s">
        <v>18</v>
      </c>
    </row>
    <row r="409" spans="1:21" ht="24">
      <c r="A409" s="13" t="s">
        <v>19</v>
      </c>
      <c r="B409" s="13"/>
      <c r="C409" s="15" t="s">
        <v>20</v>
      </c>
      <c r="D409" s="15" t="s">
        <v>21</v>
      </c>
      <c r="E409" s="15" t="s">
        <v>22</v>
      </c>
      <c r="F409" s="15"/>
      <c r="G409" s="15" t="s">
        <v>20</v>
      </c>
      <c r="H409" s="15" t="s">
        <v>21</v>
      </c>
      <c r="I409" s="15" t="s">
        <v>22</v>
      </c>
      <c r="J409" s="15"/>
      <c r="K409" s="15" t="s">
        <v>20</v>
      </c>
      <c r="L409" s="15" t="s">
        <v>21</v>
      </c>
      <c r="M409" s="15" t="s">
        <v>22</v>
      </c>
      <c r="N409" s="15"/>
      <c r="O409" s="15" t="s">
        <v>20</v>
      </c>
      <c r="P409" s="15" t="s">
        <v>23</v>
      </c>
      <c r="Q409" s="15" t="s">
        <v>24</v>
      </c>
      <c r="R409" s="14"/>
      <c r="S409" s="15" t="s">
        <v>23</v>
      </c>
      <c r="T409" s="14"/>
      <c r="U409" s="13" t="s">
        <v>25</v>
      </c>
    </row>
    <row r="410" spans="1:21" ht="24">
      <c r="A410" s="14"/>
      <c r="B410" s="14"/>
      <c r="C410" s="15" t="s">
        <v>26</v>
      </c>
      <c r="D410" s="15" t="s">
        <v>27</v>
      </c>
      <c r="E410" s="15" t="s">
        <v>28</v>
      </c>
      <c r="F410" s="15"/>
      <c r="G410" s="15" t="s">
        <v>26</v>
      </c>
      <c r="H410" s="15" t="s">
        <v>27</v>
      </c>
      <c r="I410" s="15" t="s">
        <v>28</v>
      </c>
      <c r="J410" s="15"/>
      <c r="K410" s="15" t="s">
        <v>26</v>
      </c>
      <c r="L410" s="15" t="s">
        <v>27</v>
      </c>
      <c r="M410" s="15" t="s">
        <v>28</v>
      </c>
      <c r="N410" s="15"/>
      <c r="O410" s="15" t="s">
        <v>26</v>
      </c>
      <c r="P410" s="15" t="s">
        <v>29</v>
      </c>
      <c r="Q410" s="15" t="s">
        <v>30</v>
      </c>
      <c r="R410" s="14"/>
      <c r="S410" s="15" t="s">
        <v>31</v>
      </c>
      <c r="T410" s="14"/>
      <c r="U410" s="14"/>
    </row>
    <row r="411" spans="1:21" ht="24">
      <c r="A411" s="16"/>
      <c r="B411" s="16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 t="s">
        <v>32</v>
      </c>
      <c r="Q411" s="17" t="s">
        <v>32</v>
      </c>
      <c r="R411" s="16"/>
      <c r="S411" s="17" t="s">
        <v>33</v>
      </c>
      <c r="T411" s="16"/>
      <c r="U411" s="16"/>
    </row>
    <row r="412" spans="1:21" ht="24">
      <c r="A412" s="18"/>
      <c r="B412" s="18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8"/>
      <c r="S412" s="19"/>
      <c r="T412" s="18"/>
      <c r="U412" s="18"/>
    </row>
    <row r="413" spans="1:21" ht="24">
      <c r="A413" s="9" t="s">
        <v>186</v>
      </c>
      <c r="B413" s="9"/>
      <c r="C413" s="23">
        <v>1481021</v>
      </c>
      <c r="D413" s="23">
        <v>722596</v>
      </c>
      <c r="E413" s="23">
        <v>758425</v>
      </c>
      <c r="F413" s="24"/>
      <c r="G413" s="23">
        <v>1416184</v>
      </c>
      <c r="H413" s="23">
        <v>685179</v>
      </c>
      <c r="I413" s="23">
        <v>731005</v>
      </c>
      <c r="J413" s="23"/>
      <c r="K413" s="23">
        <v>64837</v>
      </c>
      <c r="L413" s="23">
        <v>37417</v>
      </c>
      <c r="M413" s="23">
        <v>27419</v>
      </c>
      <c r="N413" s="24"/>
      <c r="O413" s="23">
        <v>416649</v>
      </c>
      <c r="P413" s="23">
        <v>414924</v>
      </c>
      <c r="Q413" s="23">
        <v>1725</v>
      </c>
      <c r="R413" s="9"/>
      <c r="S413" s="25">
        <v>3.4</v>
      </c>
      <c r="T413" s="9"/>
      <c r="U413" s="9" t="s">
        <v>187</v>
      </c>
    </row>
    <row r="414" spans="1:21" ht="24">
      <c r="A414" s="32" t="s">
        <v>35</v>
      </c>
      <c r="B414" s="9"/>
      <c r="C414" s="23">
        <v>800970</v>
      </c>
      <c r="D414" s="23">
        <v>382828</v>
      </c>
      <c r="E414" s="23">
        <v>418142</v>
      </c>
      <c r="F414" s="24"/>
      <c r="G414" s="23">
        <v>748656</v>
      </c>
      <c r="H414" s="23">
        <v>353773</v>
      </c>
      <c r="I414" s="23">
        <v>394884</v>
      </c>
      <c r="J414" s="23"/>
      <c r="K414" s="23">
        <v>52314</v>
      </c>
      <c r="L414" s="23">
        <v>29056</v>
      </c>
      <c r="M414" s="23">
        <v>23258</v>
      </c>
      <c r="N414" s="24"/>
      <c r="O414" s="23">
        <v>236938</v>
      </c>
      <c r="P414" s="23">
        <v>236064</v>
      </c>
      <c r="Q414" s="23">
        <v>874</v>
      </c>
      <c r="R414" s="9"/>
      <c r="S414" s="25">
        <v>3.2</v>
      </c>
      <c r="T414" s="9"/>
      <c r="U414" s="32" t="s">
        <v>36</v>
      </c>
    </row>
    <row r="415" spans="1:21" ht="24">
      <c r="A415" s="32" t="s">
        <v>37</v>
      </c>
      <c r="B415" s="9"/>
      <c r="C415" s="23">
        <v>680051</v>
      </c>
      <c r="D415" s="23">
        <v>339768</v>
      </c>
      <c r="E415" s="23">
        <v>340283</v>
      </c>
      <c r="F415" s="24"/>
      <c r="G415" s="23">
        <v>667528</v>
      </c>
      <c r="H415" s="23">
        <v>331406</v>
      </c>
      <c r="I415" s="23">
        <v>336122</v>
      </c>
      <c r="J415" s="23"/>
      <c r="K415" s="23">
        <v>12523</v>
      </c>
      <c r="L415" s="23">
        <v>8362</v>
      </c>
      <c r="M415" s="23">
        <v>4161</v>
      </c>
      <c r="N415" s="24"/>
      <c r="O415" s="23">
        <v>179711</v>
      </c>
      <c r="P415" s="23">
        <v>178860</v>
      </c>
      <c r="Q415" s="23">
        <v>851</v>
      </c>
      <c r="R415" s="9"/>
      <c r="S415" s="25">
        <v>3.7</v>
      </c>
      <c r="T415" s="9"/>
      <c r="U415" s="32" t="s">
        <v>38</v>
      </c>
    </row>
    <row r="416" spans="1:21" ht="24">
      <c r="A416" s="9"/>
      <c r="B416" s="9"/>
      <c r="C416" s="23"/>
      <c r="D416" s="23"/>
      <c r="E416" s="23"/>
      <c r="F416" s="24"/>
      <c r="G416" s="23"/>
      <c r="H416" s="23"/>
      <c r="I416" s="23"/>
      <c r="J416" s="23"/>
      <c r="K416" s="23"/>
      <c r="L416" s="23"/>
      <c r="M416" s="23"/>
      <c r="N416" s="24"/>
      <c r="O416" s="23"/>
      <c r="P416" s="23"/>
      <c r="Q416" s="23"/>
      <c r="R416" s="9"/>
      <c r="S416" s="25"/>
      <c r="T416" s="9"/>
      <c r="U416" s="9"/>
    </row>
    <row r="417" spans="1:21" ht="24">
      <c r="A417" s="9" t="s">
        <v>188</v>
      </c>
      <c r="B417" s="9"/>
      <c r="C417" s="23">
        <v>274863</v>
      </c>
      <c r="D417" s="23">
        <v>139512</v>
      </c>
      <c r="E417" s="23">
        <v>135351</v>
      </c>
      <c r="F417" s="24"/>
      <c r="G417" s="23">
        <v>268993</v>
      </c>
      <c r="H417" s="23">
        <v>135093</v>
      </c>
      <c r="I417" s="23">
        <v>133900</v>
      </c>
      <c r="J417" s="23"/>
      <c r="K417" s="23">
        <v>5870</v>
      </c>
      <c r="L417" s="23">
        <v>4420</v>
      </c>
      <c r="M417" s="23">
        <v>1450</v>
      </c>
      <c r="N417" s="24"/>
      <c r="O417" s="23">
        <v>74575</v>
      </c>
      <c r="P417" s="23">
        <v>74306</v>
      </c>
      <c r="Q417" s="23">
        <v>269</v>
      </c>
      <c r="R417" s="9"/>
      <c r="S417" s="25">
        <v>3.6</v>
      </c>
      <c r="T417" s="9"/>
      <c r="U417" s="9" t="s">
        <v>189</v>
      </c>
    </row>
    <row r="418" spans="1:21" ht="24">
      <c r="A418" s="32" t="s">
        <v>35</v>
      </c>
      <c r="B418" s="9"/>
      <c r="C418" s="23">
        <v>55273</v>
      </c>
      <c r="D418" s="23">
        <v>27052</v>
      </c>
      <c r="E418" s="23">
        <v>28221</v>
      </c>
      <c r="F418" s="24"/>
      <c r="G418" s="23">
        <v>53017</v>
      </c>
      <c r="H418" s="23">
        <v>25290</v>
      </c>
      <c r="I418" s="23">
        <v>27728</v>
      </c>
      <c r="J418" s="23"/>
      <c r="K418" s="23">
        <v>2255</v>
      </c>
      <c r="L418" s="23">
        <v>1762</v>
      </c>
      <c r="M418" s="23">
        <v>493</v>
      </c>
      <c r="N418" s="24"/>
      <c r="O418" s="23">
        <v>16719</v>
      </c>
      <c r="P418" s="23">
        <v>16612</v>
      </c>
      <c r="Q418" s="23">
        <v>107</v>
      </c>
      <c r="R418" s="9"/>
      <c r="S418" s="25">
        <v>3.2</v>
      </c>
      <c r="T418" s="9"/>
      <c r="U418" s="32" t="s">
        <v>36</v>
      </c>
    </row>
    <row r="419" spans="1:21" ht="24">
      <c r="A419" s="32" t="s">
        <v>37</v>
      </c>
      <c r="B419" s="9"/>
      <c r="C419" s="23">
        <v>219590</v>
      </c>
      <c r="D419" s="23">
        <v>112460</v>
      </c>
      <c r="E419" s="23">
        <v>107130</v>
      </c>
      <c r="F419" s="24"/>
      <c r="G419" s="23">
        <v>215976</v>
      </c>
      <c r="H419" s="23">
        <v>109803</v>
      </c>
      <c r="I419" s="23">
        <v>106173</v>
      </c>
      <c r="J419" s="23"/>
      <c r="K419" s="23">
        <v>3615</v>
      </c>
      <c r="L419" s="23">
        <v>2657</v>
      </c>
      <c r="M419" s="23">
        <v>957</v>
      </c>
      <c r="N419" s="24"/>
      <c r="O419" s="23">
        <v>57856</v>
      </c>
      <c r="P419" s="23">
        <v>57694</v>
      </c>
      <c r="Q419" s="23">
        <v>162</v>
      </c>
      <c r="R419" s="9"/>
      <c r="S419" s="25">
        <v>3.7</v>
      </c>
      <c r="T419" s="9"/>
      <c r="U419" s="32" t="s">
        <v>38</v>
      </c>
    </row>
    <row r="420" spans="1:21" ht="24">
      <c r="A420" s="9"/>
      <c r="B420" s="9"/>
      <c r="C420" s="23"/>
      <c r="D420" s="23"/>
      <c r="E420" s="23"/>
      <c r="F420" s="24"/>
      <c r="G420" s="23"/>
      <c r="H420" s="23"/>
      <c r="I420" s="23"/>
      <c r="J420" s="23"/>
      <c r="K420" s="23"/>
      <c r="L420" s="23"/>
      <c r="M420" s="23"/>
      <c r="N420" s="24"/>
      <c r="O420" s="23"/>
      <c r="P420" s="23"/>
      <c r="Q420" s="23"/>
      <c r="R420" s="9"/>
      <c r="S420" s="25"/>
      <c r="T420" s="9"/>
      <c r="U420" s="9"/>
    </row>
    <row r="421" spans="1:21" ht="24">
      <c r="A421" s="9" t="s">
        <v>190</v>
      </c>
      <c r="B421" s="9"/>
      <c r="C421" s="23">
        <v>598877</v>
      </c>
      <c r="D421" s="23">
        <v>293291</v>
      </c>
      <c r="E421" s="23">
        <v>305585</v>
      </c>
      <c r="F421" s="24"/>
      <c r="G421" s="23">
        <v>588441</v>
      </c>
      <c r="H421" s="23">
        <v>287422</v>
      </c>
      <c r="I421" s="23">
        <v>301019</v>
      </c>
      <c r="J421" s="23"/>
      <c r="K421" s="23">
        <v>10436</v>
      </c>
      <c r="L421" s="23">
        <v>5869</v>
      </c>
      <c r="M421" s="23">
        <v>4567</v>
      </c>
      <c r="N421" s="24"/>
      <c r="O421" s="23">
        <v>172333</v>
      </c>
      <c r="P421" s="23">
        <v>171915</v>
      </c>
      <c r="Q421" s="23">
        <v>418</v>
      </c>
      <c r="R421" s="9"/>
      <c r="S421" s="25">
        <v>3.4</v>
      </c>
      <c r="T421" s="9"/>
      <c r="U421" s="9" t="s">
        <v>191</v>
      </c>
    </row>
    <row r="422" spans="1:21" ht="24">
      <c r="A422" s="32" t="s">
        <v>35</v>
      </c>
      <c r="B422" s="9"/>
      <c r="C422" s="23">
        <v>110398</v>
      </c>
      <c r="D422" s="23">
        <v>52309</v>
      </c>
      <c r="E422" s="23">
        <v>58089</v>
      </c>
      <c r="F422" s="24"/>
      <c r="G422" s="23">
        <v>106912</v>
      </c>
      <c r="H422" s="23">
        <v>49736</v>
      </c>
      <c r="I422" s="23">
        <v>57176</v>
      </c>
      <c r="J422" s="23"/>
      <c r="K422" s="23">
        <v>3486</v>
      </c>
      <c r="L422" s="23">
        <v>2573</v>
      </c>
      <c r="M422" s="23">
        <v>913</v>
      </c>
      <c r="N422" s="24"/>
      <c r="O422" s="23">
        <v>35095</v>
      </c>
      <c r="P422" s="23">
        <v>34976</v>
      </c>
      <c r="Q422" s="23">
        <v>119</v>
      </c>
      <c r="R422" s="9"/>
      <c r="S422" s="25">
        <v>3.1</v>
      </c>
      <c r="T422" s="9"/>
      <c r="U422" s="32" t="s">
        <v>36</v>
      </c>
    </row>
    <row r="423" spans="1:21" ht="24">
      <c r="A423" s="32" t="s">
        <v>37</v>
      </c>
      <c r="B423" s="9"/>
      <c r="C423" s="23">
        <v>488478</v>
      </c>
      <c r="D423" s="23">
        <v>240983</v>
      </c>
      <c r="E423" s="23">
        <v>247496</v>
      </c>
      <c r="F423" s="24"/>
      <c r="G423" s="23">
        <v>481529</v>
      </c>
      <c r="H423" s="23">
        <v>237686</v>
      </c>
      <c r="I423" s="23">
        <v>243842</v>
      </c>
      <c r="J423" s="23"/>
      <c r="K423" s="23">
        <v>6950</v>
      </c>
      <c r="L423" s="23">
        <v>3296</v>
      </c>
      <c r="M423" s="23">
        <v>3653</v>
      </c>
      <c r="N423" s="24"/>
      <c r="O423" s="23">
        <v>137238</v>
      </c>
      <c r="P423" s="23">
        <v>136939</v>
      </c>
      <c r="Q423" s="23">
        <v>299</v>
      </c>
      <c r="R423" s="9"/>
      <c r="S423" s="25">
        <v>3.5</v>
      </c>
      <c r="T423" s="9"/>
      <c r="U423" s="32" t="s">
        <v>38</v>
      </c>
    </row>
    <row r="424" spans="1:21" ht="24">
      <c r="A424" s="9"/>
      <c r="B424" s="9"/>
      <c r="C424" s="23"/>
      <c r="D424" s="23"/>
      <c r="E424" s="23"/>
      <c r="F424" s="24"/>
      <c r="G424" s="23"/>
      <c r="H424" s="23"/>
      <c r="I424" s="23"/>
      <c r="J424" s="23"/>
      <c r="K424" s="23"/>
      <c r="L424" s="23"/>
      <c r="M424" s="23"/>
      <c r="N424" s="24"/>
      <c r="O424" s="23"/>
      <c r="P424" s="23"/>
      <c r="Q424" s="23"/>
      <c r="R424" s="9"/>
      <c r="S424" s="25"/>
      <c r="T424" s="9"/>
      <c r="U424" s="9"/>
    </row>
    <row r="425" spans="1:21" ht="24">
      <c r="A425" s="9" t="s">
        <v>192</v>
      </c>
      <c r="B425" s="9"/>
      <c r="C425" s="23">
        <v>480976</v>
      </c>
      <c r="D425" s="23">
        <v>234145</v>
      </c>
      <c r="E425" s="23">
        <v>246831</v>
      </c>
      <c r="F425" s="24"/>
      <c r="G425" s="23">
        <v>471103</v>
      </c>
      <c r="H425" s="23">
        <v>228096</v>
      </c>
      <c r="I425" s="23">
        <v>243007</v>
      </c>
      <c r="J425" s="23"/>
      <c r="K425" s="23">
        <v>9873</v>
      </c>
      <c r="L425" s="23">
        <v>6049</v>
      </c>
      <c r="M425" s="23">
        <v>3824</v>
      </c>
      <c r="N425" s="24"/>
      <c r="O425" s="23">
        <v>142656</v>
      </c>
      <c r="P425" s="23">
        <v>142206</v>
      </c>
      <c r="Q425" s="23">
        <v>450</v>
      </c>
      <c r="R425" s="9"/>
      <c r="S425" s="25">
        <v>3.3</v>
      </c>
      <c r="T425" s="9"/>
      <c r="U425" s="9" t="s">
        <v>193</v>
      </c>
    </row>
    <row r="426" spans="1:21" ht="24">
      <c r="A426" s="32" t="s">
        <v>35</v>
      </c>
      <c r="B426" s="9"/>
      <c r="C426" s="23">
        <v>244784</v>
      </c>
      <c r="D426" s="23">
        <v>117039</v>
      </c>
      <c r="E426" s="23">
        <v>127744</v>
      </c>
      <c r="F426" s="24"/>
      <c r="G426" s="23">
        <v>239664</v>
      </c>
      <c r="H426" s="23">
        <v>113888</v>
      </c>
      <c r="I426" s="23">
        <v>125775</v>
      </c>
      <c r="J426" s="23"/>
      <c r="K426" s="23">
        <v>5120</v>
      </c>
      <c r="L426" s="23">
        <v>3151</v>
      </c>
      <c r="M426" s="23">
        <v>1969</v>
      </c>
      <c r="N426" s="24"/>
      <c r="O426" s="23">
        <v>74898</v>
      </c>
      <c r="P426" s="23">
        <v>74671</v>
      </c>
      <c r="Q426" s="23">
        <v>227</v>
      </c>
      <c r="R426" s="9"/>
      <c r="S426" s="25">
        <v>3.2</v>
      </c>
      <c r="T426" s="9"/>
      <c r="U426" s="32" t="s">
        <v>36</v>
      </c>
    </row>
    <row r="427" spans="1:21" ht="24">
      <c r="A427" s="32" t="s">
        <v>37</v>
      </c>
      <c r="B427" s="9"/>
      <c r="C427" s="23">
        <v>236192</v>
      </c>
      <c r="D427" s="23">
        <v>117106</v>
      </c>
      <c r="E427" s="23">
        <v>119087</v>
      </c>
      <c r="F427" s="24"/>
      <c r="G427" s="23">
        <v>231439</v>
      </c>
      <c r="H427" s="23">
        <v>114207</v>
      </c>
      <c r="I427" s="23">
        <v>117232</v>
      </c>
      <c r="J427" s="23"/>
      <c r="K427" s="23">
        <v>4753</v>
      </c>
      <c r="L427" s="23">
        <v>2899</v>
      </c>
      <c r="M427" s="23">
        <v>1855</v>
      </c>
      <c r="N427" s="24"/>
      <c r="O427" s="23">
        <v>67758</v>
      </c>
      <c r="P427" s="23">
        <v>67535</v>
      </c>
      <c r="Q427" s="23">
        <v>223</v>
      </c>
      <c r="R427" s="9"/>
      <c r="S427" s="25">
        <v>3.4</v>
      </c>
      <c r="T427" s="9"/>
      <c r="U427" s="32" t="s">
        <v>38</v>
      </c>
    </row>
    <row r="428" spans="1:21" ht="24">
      <c r="A428" s="9"/>
      <c r="B428" s="9"/>
      <c r="C428" s="23"/>
      <c r="D428" s="23"/>
      <c r="E428" s="23"/>
      <c r="F428" s="24"/>
      <c r="G428" s="23"/>
      <c r="H428" s="23"/>
      <c r="I428" s="23"/>
      <c r="J428" s="23"/>
      <c r="K428" s="23"/>
      <c r="L428" s="23"/>
      <c r="M428" s="23"/>
      <c r="N428" s="24"/>
      <c r="O428" s="23"/>
      <c r="P428" s="23"/>
      <c r="Q428" s="23"/>
      <c r="R428" s="9"/>
      <c r="S428" s="25"/>
      <c r="T428" s="9"/>
      <c r="U428" s="9"/>
    </row>
    <row r="429" spans="1:21" ht="24">
      <c r="A429" s="9" t="s">
        <v>194</v>
      </c>
      <c r="B429" s="9"/>
      <c r="C429" s="23">
        <v>609015</v>
      </c>
      <c r="D429" s="23">
        <v>298040</v>
      </c>
      <c r="E429" s="23">
        <v>310975</v>
      </c>
      <c r="F429" s="24"/>
      <c r="G429" s="23">
        <v>585457</v>
      </c>
      <c r="H429" s="23">
        <v>283071</v>
      </c>
      <c r="I429" s="23">
        <v>302386</v>
      </c>
      <c r="J429" s="23"/>
      <c r="K429" s="23">
        <v>23558</v>
      </c>
      <c r="L429" s="23">
        <v>14969</v>
      </c>
      <c r="M429" s="23">
        <v>8589</v>
      </c>
      <c r="N429" s="24"/>
      <c r="O429" s="23">
        <v>146213</v>
      </c>
      <c r="P429" s="23">
        <v>145816</v>
      </c>
      <c r="Q429" s="23">
        <v>397</v>
      </c>
      <c r="R429" s="9"/>
      <c r="S429" s="25">
        <v>4</v>
      </c>
      <c r="T429" s="9"/>
      <c r="U429" s="9" t="s">
        <v>195</v>
      </c>
    </row>
    <row r="430" spans="1:21" ht="24">
      <c r="A430" s="32" t="s">
        <v>35</v>
      </c>
      <c r="B430" s="9"/>
      <c r="C430" s="23">
        <v>104617</v>
      </c>
      <c r="D430" s="23">
        <v>51305</v>
      </c>
      <c r="E430" s="23">
        <v>53312</v>
      </c>
      <c r="F430" s="24"/>
      <c r="G430" s="23">
        <v>99312</v>
      </c>
      <c r="H430" s="23">
        <v>46917</v>
      </c>
      <c r="I430" s="23">
        <v>52395</v>
      </c>
      <c r="J430" s="23"/>
      <c r="K430" s="23">
        <v>5305</v>
      </c>
      <c r="L430" s="23">
        <v>4388</v>
      </c>
      <c r="M430" s="23">
        <v>917</v>
      </c>
      <c r="N430" s="24"/>
      <c r="O430" s="23">
        <v>26367</v>
      </c>
      <c r="P430" s="23">
        <v>26282</v>
      </c>
      <c r="Q430" s="23">
        <v>85</v>
      </c>
      <c r="R430" s="9"/>
      <c r="S430" s="25">
        <v>3.8</v>
      </c>
      <c r="T430" s="9"/>
      <c r="U430" s="32" t="s">
        <v>36</v>
      </c>
    </row>
    <row r="431" spans="1:21" ht="24">
      <c r="A431" s="32" t="s">
        <v>37</v>
      </c>
      <c r="B431" s="9"/>
      <c r="C431" s="23">
        <v>504397</v>
      </c>
      <c r="D431" s="23">
        <v>246734</v>
      </c>
      <c r="E431" s="23">
        <v>257663</v>
      </c>
      <c r="F431" s="24"/>
      <c r="G431" s="23">
        <v>486145</v>
      </c>
      <c r="H431" s="23">
        <v>236154</v>
      </c>
      <c r="I431" s="23">
        <v>249991</v>
      </c>
      <c r="J431" s="23"/>
      <c r="K431" s="23">
        <v>18252</v>
      </c>
      <c r="L431" s="23">
        <v>10580</v>
      </c>
      <c r="M431" s="23">
        <v>7672</v>
      </c>
      <c r="N431" s="24"/>
      <c r="O431" s="23">
        <v>119846</v>
      </c>
      <c r="P431" s="23">
        <v>119534</v>
      </c>
      <c r="Q431" s="23">
        <v>312</v>
      </c>
      <c r="R431" s="9"/>
      <c r="S431" s="25">
        <v>4.0999999999999996</v>
      </c>
      <c r="T431" s="9"/>
      <c r="U431" s="32" t="s">
        <v>38</v>
      </c>
    </row>
    <row r="432" spans="1:21" ht="24">
      <c r="A432" s="9"/>
      <c r="B432" s="9"/>
      <c r="C432" s="23"/>
      <c r="D432" s="23"/>
      <c r="E432" s="23"/>
      <c r="F432" s="24"/>
      <c r="G432" s="23"/>
      <c r="H432" s="23"/>
      <c r="I432" s="23"/>
      <c r="J432" s="23"/>
      <c r="K432" s="23"/>
      <c r="L432" s="23"/>
      <c r="M432" s="23"/>
      <c r="N432" s="24"/>
      <c r="O432" s="23"/>
      <c r="P432" s="23"/>
      <c r="Q432" s="23"/>
      <c r="R432" s="9"/>
      <c r="S432" s="25"/>
      <c r="T432" s="9"/>
      <c r="U432" s="9"/>
    </row>
    <row r="433" spans="1:21" ht="24">
      <c r="A433" s="9" t="s">
        <v>196</v>
      </c>
      <c r="B433" s="9"/>
      <c r="C433" s="23">
        <v>433167</v>
      </c>
      <c r="D433" s="23">
        <v>214645</v>
      </c>
      <c r="E433" s="23">
        <v>218522</v>
      </c>
      <c r="F433" s="24"/>
      <c r="G433" s="23">
        <v>424512</v>
      </c>
      <c r="H433" s="23">
        <v>209381</v>
      </c>
      <c r="I433" s="23">
        <v>215131</v>
      </c>
      <c r="J433" s="23"/>
      <c r="K433" s="23">
        <v>8655</v>
      </c>
      <c r="L433" s="23">
        <v>5264</v>
      </c>
      <c r="M433" s="23">
        <v>3391</v>
      </c>
      <c r="N433" s="24"/>
      <c r="O433" s="23">
        <v>110205</v>
      </c>
      <c r="P433" s="23">
        <v>109613</v>
      </c>
      <c r="Q433" s="23">
        <v>592</v>
      </c>
      <c r="R433" s="9"/>
      <c r="S433" s="25">
        <v>3.9</v>
      </c>
      <c r="T433" s="9"/>
      <c r="U433" s="9" t="s">
        <v>197</v>
      </c>
    </row>
    <row r="434" spans="1:21" ht="24">
      <c r="A434" s="32" t="s">
        <v>35</v>
      </c>
      <c r="B434" s="9"/>
      <c r="C434" s="23">
        <v>119744</v>
      </c>
      <c r="D434" s="23">
        <v>58041</v>
      </c>
      <c r="E434" s="23">
        <v>61703</v>
      </c>
      <c r="F434" s="24"/>
      <c r="G434" s="23">
        <v>114286</v>
      </c>
      <c r="H434" s="23">
        <v>55014</v>
      </c>
      <c r="I434" s="23">
        <v>59273</v>
      </c>
      <c r="J434" s="23"/>
      <c r="K434" s="23">
        <v>5458</v>
      </c>
      <c r="L434" s="23">
        <v>3027</v>
      </c>
      <c r="M434" s="23">
        <v>2430</v>
      </c>
      <c r="N434" s="24"/>
      <c r="O434" s="23">
        <v>36551</v>
      </c>
      <c r="P434" s="23">
        <v>36197</v>
      </c>
      <c r="Q434" s="23">
        <v>354</v>
      </c>
      <c r="R434" s="9"/>
      <c r="S434" s="25">
        <v>3.2</v>
      </c>
      <c r="T434" s="9"/>
      <c r="U434" s="32" t="s">
        <v>36</v>
      </c>
    </row>
    <row r="435" spans="1:21" ht="24">
      <c r="A435" s="32" t="s">
        <v>37</v>
      </c>
      <c r="B435" s="9"/>
      <c r="C435" s="23">
        <v>313423</v>
      </c>
      <c r="D435" s="23">
        <v>156604</v>
      </c>
      <c r="E435" s="23">
        <v>156819</v>
      </c>
      <c r="F435" s="24"/>
      <c r="G435" s="23">
        <v>310225</v>
      </c>
      <c r="H435" s="23">
        <v>154367</v>
      </c>
      <c r="I435" s="23">
        <v>155858</v>
      </c>
      <c r="J435" s="23"/>
      <c r="K435" s="23">
        <v>3198</v>
      </c>
      <c r="L435" s="23">
        <v>2237</v>
      </c>
      <c r="M435" s="23">
        <v>961</v>
      </c>
      <c r="N435" s="24"/>
      <c r="O435" s="23">
        <v>73654</v>
      </c>
      <c r="P435" s="23">
        <v>73416</v>
      </c>
      <c r="Q435" s="23">
        <v>238</v>
      </c>
      <c r="R435" s="9"/>
      <c r="S435" s="25">
        <v>4.2</v>
      </c>
      <c r="T435" s="9"/>
      <c r="U435" s="32" t="s">
        <v>38</v>
      </c>
    </row>
    <row r="436" spans="1:21" ht="24">
      <c r="A436" s="9"/>
      <c r="B436" s="9"/>
      <c r="C436" s="23"/>
      <c r="D436" s="23"/>
      <c r="E436" s="23"/>
      <c r="F436" s="24"/>
      <c r="G436" s="23"/>
      <c r="H436" s="23"/>
      <c r="I436" s="23"/>
      <c r="J436" s="23"/>
      <c r="K436" s="23"/>
      <c r="L436" s="23"/>
      <c r="M436" s="23"/>
      <c r="N436" s="24"/>
      <c r="O436" s="23"/>
      <c r="P436" s="23"/>
      <c r="Q436" s="23"/>
      <c r="R436" s="9"/>
      <c r="S436" s="25"/>
      <c r="T436" s="9"/>
      <c r="U436" s="9"/>
    </row>
    <row r="437" spans="1:21" ht="24">
      <c r="A437" s="9" t="s">
        <v>198</v>
      </c>
      <c r="B437" s="9"/>
      <c r="C437" s="23">
        <v>670002</v>
      </c>
      <c r="D437" s="23">
        <v>332190</v>
      </c>
      <c r="E437" s="23">
        <v>337812</v>
      </c>
      <c r="F437" s="24"/>
      <c r="G437" s="23">
        <v>660710</v>
      </c>
      <c r="H437" s="23">
        <v>327149</v>
      </c>
      <c r="I437" s="23">
        <v>333561</v>
      </c>
      <c r="J437" s="23"/>
      <c r="K437" s="23">
        <v>9293</v>
      </c>
      <c r="L437" s="23">
        <v>5041</v>
      </c>
      <c r="M437" s="23">
        <v>4251</v>
      </c>
      <c r="N437" s="24"/>
      <c r="O437" s="23">
        <v>156499</v>
      </c>
      <c r="P437" s="23">
        <v>156283</v>
      </c>
      <c r="Q437" s="23">
        <v>216</v>
      </c>
      <c r="R437" s="9"/>
      <c r="S437" s="25">
        <v>4.2</v>
      </c>
      <c r="T437" s="9"/>
      <c r="U437" s="9" t="s">
        <v>199</v>
      </c>
    </row>
    <row r="438" spans="1:21" ht="24">
      <c r="A438" s="32" t="s">
        <v>35</v>
      </c>
      <c r="B438" s="9"/>
      <c r="C438" s="23">
        <v>133718</v>
      </c>
      <c r="D438" s="23">
        <v>64616</v>
      </c>
      <c r="E438" s="23">
        <v>69102</v>
      </c>
      <c r="F438" s="24"/>
      <c r="G438" s="23">
        <v>129784</v>
      </c>
      <c r="H438" s="23">
        <v>62850</v>
      </c>
      <c r="I438" s="23">
        <v>66934</v>
      </c>
      <c r="J438" s="23"/>
      <c r="K438" s="23">
        <v>3934</v>
      </c>
      <c r="L438" s="23">
        <v>1766</v>
      </c>
      <c r="M438" s="23">
        <v>2168</v>
      </c>
      <c r="N438" s="24"/>
      <c r="O438" s="23">
        <v>36274</v>
      </c>
      <c r="P438" s="23">
        <v>36208</v>
      </c>
      <c r="Q438" s="23">
        <v>66</v>
      </c>
      <c r="R438" s="9"/>
      <c r="S438" s="25">
        <v>3.6</v>
      </c>
      <c r="T438" s="9"/>
      <c r="U438" s="32" t="s">
        <v>36</v>
      </c>
    </row>
    <row r="439" spans="1:21" ht="24">
      <c r="A439" s="32" t="s">
        <v>37</v>
      </c>
      <c r="B439" s="9"/>
      <c r="C439" s="23">
        <v>536284</v>
      </c>
      <c r="D439" s="23">
        <v>267574</v>
      </c>
      <c r="E439" s="23">
        <v>268710</v>
      </c>
      <c r="F439" s="24"/>
      <c r="G439" s="23">
        <v>530925</v>
      </c>
      <c r="H439" s="23">
        <v>264299</v>
      </c>
      <c r="I439" s="23">
        <v>266626</v>
      </c>
      <c r="J439" s="23"/>
      <c r="K439" s="23">
        <v>5359</v>
      </c>
      <c r="L439" s="23">
        <v>3275</v>
      </c>
      <c r="M439" s="23">
        <v>2083</v>
      </c>
      <c r="N439" s="24"/>
      <c r="O439" s="23">
        <v>120225</v>
      </c>
      <c r="P439" s="23">
        <v>120075</v>
      </c>
      <c r="Q439" s="23">
        <v>150</v>
      </c>
      <c r="R439" s="9"/>
      <c r="S439" s="25">
        <v>4.4000000000000004</v>
      </c>
      <c r="T439" s="9"/>
      <c r="U439" s="32" t="s">
        <v>38</v>
      </c>
    </row>
  </sheetData>
  <mergeCells count="70">
    <mergeCell ref="G4:I4"/>
    <mergeCell ref="K4:M4"/>
    <mergeCell ref="O4:Q4"/>
    <mergeCell ref="G5:I5"/>
    <mergeCell ref="K5:M5"/>
    <mergeCell ref="O5:Q5"/>
    <mergeCell ref="C52:E52"/>
    <mergeCell ref="G52:I52"/>
    <mergeCell ref="K52:M52"/>
    <mergeCell ref="O52:Q52"/>
    <mergeCell ref="C53:E53"/>
    <mergeCell ref="G53:I53"/>
    <mergeCell ref="K53:M53"/>
    <mergeCell ref="O53:Q53"/>
    <mergeCell ref="C105:E105"/>
    <mergeCell ref="G105:I105"/>
    <mergeCell ref="K105:M105"/>
    <mergeCell ref="O105:Q105"/>
    <mergeCell ref="C106:E106"/>
    <mergeCell ref="G106:I106"/>
    <mergeCell ref="K106:M106"/>
    <mergeCell ref="O106:Q106"/>
    <mergeCell ref="C154:E154"/>
    <mergeCell ref="G154:I154"/>
    <mergeCell ref="K154:M154"/>
    <mergeCell ref="O154:Q154"/>
    <mergeCell ref="C155:E155"/>
    <mergeCell ref="G155:I155"/>
    <mergeCell ref="K155:M155"/>
    <mergeCell ref="O155:Q155"/>
    <mergeCell ref="C208:E208"/>
    <mergeCell ref="G208:I208"/>
    <mergeCell ref="K208:M208"/>
    <mergeCell ref="O208:Q208"/>
    <mergeCell ref="C209:E209"/>
    <mergeCell ref="G209:I209"/>
    <mergeCell ref="K209:M209"/>
    <mergeCell ref="O209:Q209"/>
    <mergeCell ref="C253:E253"/>
    <mergeCell ref="G253:I253"/>
    <mergeCell ref="K253:M253"/>
    <mergeCell ref="O253:Q253"/>
    <mergeCell ref="C254:E254"/>
    <mergeCell ref="G254:I254"/>
    <mergeCell ref="K254:M254"/>
    <mergeCell ref="O254:Q254"/>
    <mergeCell ref="C307:E307"/>
    <mergeCell ref="G307:I307"/>
    <mergeCell ref="K307:M307"/>
    <mergeCell ref="O307:Q307"/>
    <mergeCell ref="C308:E308"/>
    <mergeCell ref="G308:I308"/>
    <mergeCell ref="K308:M308"/>
    <mergeCell ref="O308:Q308"/>
    <mergeCell ref="C361:E361"/>
    <mergeCell ref="G361:I361"/>
    <mergeCell ref="K361:M361"/>
    <mergeCell ref="O361:Q361"/>
    <mergeCell ref="C362:E362"/>
    <mergeCell ref="G362:I362"/>
    <mergeCell ref="K362:M362"/>
    <mergeCell ref="O362:Q362"/>
    <mergeCell ref="C407:E407"/>
    <mergeCell ref="G407:I407"/>
    <mergeCell ref="K407:M407"/>
    <mergeCell ref="O407:Q407"/>
    <mergeCell ref="C408:E408"/>
    <mergeCell ref="G408:I408"/>
    <mergeCell ref="K408:M408"/>
    <mergeCell ref="O408:Q40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5F8B3-E04A-41AF-A679-23AB3F6AC69E}">
  <dimension ref="A1:AD67"/>
  <sheetViews>
    <sheetView topLeftCell="A4" workbookViewId="0">
      <selection activeCell="G12" sqref="G12"/>
    </sheetView>
  </sheetViews>
  <sheetFormatPr defaultRowHeight="24"/>
  <cols>
    <col min="1" max="1" width="3.75" style="66" customWidth="1"/>
    <col min="2" max="2" width="5.5" style="69" customWidth="1"/>
    <col min="3" max="3" width="3.25" style="67" customWidth="1"/>
    <col min="4" max="4" width="10.125" style="67" customWidth="1"/>
    <col min="5" max="5" width="17.625" style="67" customWidth="1"/>
    <col min="6" max="6" width="1.75" style="67" customWidth="1"/>
    <col min="7" max="7" width="15.625" style="68" customWidth="1"/>
    <col min="8" max="8" width="3.125" style="69" customWidth="1"/>
    <col min="9" max="9" width="8.625" style="69" customWidth="1"/>
    <col min="10" max="10" width="11.125" style="68" customWidth="1"/>
    <col min="11" max="11" width="4.25" style="69" customWidth="1"/>
    <col min="12" max="12" width="8.125" style="68" customWidth="1"/>
    <col min="13" max="13" width="1" style="68" customWidth="1"/>
    <col min="14" max="14" width="8" style="68" customWidth="1"/>
    <col min="15" max="15" width="1" style="68" customWidth="1"/>
    <col min="16" max="16" width="8.5" style="68" customWidth="1"/>
    <col min="17" max="17" width="1.75" style="68" customWidth="1"/>
    <col min="18" max="18" width="7.625" style="68" customWidth="1"/>
    <col min="19" max="19" width="0.875" style="68" customWidth="1"/>
    <col min="20" max="20" width="1.5" style="69" customWidth="1"/>
    <col min="21" max="21" width="9.125" style="68" customWidth="1"/>
    <col min="22" max="22" width="1.875" style="68" customWidth="1"/>
    <col min="23" max="23" width="10.75" style="68" customWidth="1"/>
    <col min="24" max="24" width="4.125" style="69" customWidth="1"/>
    <col min="25" max="25" width="1.5" style="67" customWidth="1"/>
    <col min="26" max="26" width="3.25" style="67" customWidth="1"/>
    <col min="27" max="27" width="5.5" style="67" customWidth="1"/>
    <col min="28" max="28" width="3.75" style="67" customWidth="1"/>
    <col min="29" max="29" width="33.375" style="67" customWidth="1"/>
    <col min="30" max="30" width="3.125" style="66" customWidth="1"/>
    <col min="31" max="31" width="0.875" style="67" customWidth="1"/>
    <col min="32" max="16384" width="9" style="67"/>
  </cols>
  <sheetData>
    <row r="1" spans="1:29" ht="27.95" customHeight="1">
      <c r="A1" s="64" t="s">
        <v>219</v>
      </c>
      <c r="B1" s="65"/>
      <c r="C1" s="66"/>
      <c r="AA1" s="66"/>
    </row>
    <row r="2" spans="1:29" ht="27.95" customHeight="1">
      <c r="A2" s="70" t="s">
        <v>220</v>
      </c>
      <c r="B2" s="65"/>
      <c r="C2" s="66"/>
      <c r="AA2" s="66"/>
      <c r="AC2" s="71" t="s">
        <v>221</v>
      </c>
    </row>
    <row r="3" spans="1:29" ht="9.9499999999999993" customHeight="1">
      <c r="B3" s="65"/>
      <c r="C3" s="66"/>
      <c r="D3" s="66"/>
    </row>
    <row r="4" spans="1:29" ht="9.9499999999999993" customHeight="1">
      <c r="A4" s="72"/>
      <c r="B4" s="73"/>
      <c r="C4" s="74"/>
      <c r="D4" s="74"/>
      <c r="E4" s="74"/>
      <c r="F4" s="74"/>
      <c r="G4" s="75"/>
      <c r="H4" s="73"/>
      <c r="I4" s="73"/>
      <c r="J4" s="74"/>
      <c r="K4" s="74"/>
      <c r="L4" s="74"/>
      <c r="M4" s="74"/>
      <c r="N4" s="74"/>
      <c r="O4" s="74"/>
      <c r="P4" s="74"/>
      <c r="Q4" s="74"/>
      <c r="R4" s="74"/>
      <c r="S4" s="73"/>
      <c r="T4" s="73"/>
      <c r="U4" s="75"/>
      <c r="V4" s="75"/>
      <c r="W4" s="75"/>
      <c r="X4" s="73"/>
      <c r="Y4" s="73"/>
      <c r="Z4" s="74"/>
      <c r="AA4" s="74"/>
      <c r="AB4" s="74"/>
      <c r="AC4" s="74"/>
    </row>
    <row r="5" spans="1:29" ht="24.95" customHeight="1">
      <c r="J5" s="76" t="s">
        <v>222</v>
      </c>
      <c r="K5" s="76"/>
      <c r="L5" s="76"/>
      <c r="M5" s="76"/>
      <c r="N5" s="76"/>
      <c r="O5" s="76"/>
      <c r="P5" s="76"/>
      <c r="Q5" s="76"/>
      <c r="R5" s="76"/>
      <c r="S5" s="69"/>
      <c r="U5" s="76" t="s">
        <v>223</v>
      </c>
      <c r="V5" s="76"/>
      <c r="W5" s="76"/>
      <c r="X5" s="76"/>
      <c r="Y5" s="69"/>
    </row>
    <row r="6" spans="1:29" ht="24.95" customHeight="1">
      <c r="G6" s="76" t="s">
        <v>224</v>
      </c>
      <c r="H6" s="76"/>
      <c r="J6" s="77" t="s">
        <v>225</v>
      </c>
      <c r="K6" s="77"/>
      <c r="L6" s="77"/>
      <c r="M6" s="77"/>
      <c r="N6" s="77"/>
      <c r="O6" s="77"/>
      <c r="P6" s="77"/>
      <c r="Q6" s="77"/>
      <c r="R6" s="77"/>
      <c r="S6" s="78"/>
      <c r="U6" s="77" t="s">
        <v>226</v>
      </c>
      <c r="V6" s="77"/>
      <c r="W6" s="77"/>
      <c r="X6" s="77"/>
      <c r="Y6" s="69"/>
    </row>
    <row r="7" spans="1:29" ht="24.95" customHeight="1">
      <c r="A7" s="76" t="s">
        <v>227</v>
      </c>
      <c r="B7" s="76"/>
      <c r="C7" s="76"/>
      <c r="D7" s="76"/>
      <c r="E7" s="76"/>
      <c r="G7" s="76" t="s">
        <v>228</v>
      </c>
      <c r="H7" s="76"/>
      <c r="J7" s="76" t="s">
        <v>229</v>
      </c>
      <c r="K7" s="76"/>
      <c r="L7" s="76" t="s">
        <v>230</v>
      </c>
      <c r="M7" s="76"/>
      <c r="N7" s="76" t="s">
        <v>231</v>
      </c>
      <c r="O7" s="76"/>
      <c r="P7" s="76" t="s">
        <v>232</v>
      </c>
      <c r="Q7" s="76"/>
      <c r="R7" s="76" t="s">
        <v>233</v>
      </c>
      <c r="S7" s="76"/>
      <c r="U7" s="76" t="s">
        <v>234</v>
      </c>
      <c r="V7" s="76"/>
      <c r="W7" s="76" t="s">
        <v>235</v>
      </c>
      <c r="X7" s="76"/>
      <c r="Z7" s="76" t="s">
        <v>236</v>
      </c>
      <c r="AA7" s="76"/>
      <c r="AB7" s="76"/>
      <c r="AC7" s="76"/>
    </row>
    <row r="8" spans="1:29" ht="24.95" customHeight="1">
      <c r="A8" s="67"/>
      <c r="B8" s="67"/>
      <c r="G8" s="76" t="s">
        <v>237</v>
      </c>
      <c r="H8" s="76"/>
      <c r="J8" s="76" t="s">
        <v>238</v>
      </c>
      <c r="K8" s="76"/>
      <c r="L8" s="76" t="s">
        <v>239</v>
      </c>
      <c r="M8" s="76"/>
      <c r="N8" s="76" t="s">
        <v>240</v>
      </c>
      <c r="O8" s="76"/>
      <c r="P8" s="76" t="s">
        <v>241</v>
      </c>
      <c r="Q8" s="76"/>
      <c r="R8" s="76" t="s">
        <v>242</v>
      </c>
      <c r="S8" s="76"/>
      <c r="U8" s="76" t="s">
        <v>243</v>
      </c>
      <c r="V8" s="76"/>
      <c r="W8" s="76" t="s">
        <v>244</v>
      </c>
      <c r="X8" s="76"/>
      <c r="Y8" s="69"/>
    </row>
    <row r="9" spans="1:29" ht="24.95" customHeight="1">
      <c r="A9" s="69"/>
      <c r="C9" s="69"/>
      <c r="D9" s="69"/>
      <c r="E9" s="69"/>
      <c r="H9" s="67"/>
      <c r="J9" s="76" t="s">
        <v>245</v>
      </c>
      <c r="K9" s="76"/>
      <c r="P9" s="76" t="s">
        <v>246</v>
      </c>
      <c r="Q9" s="76"/>
      <c r="U9" s="76" t="s">
        <v>247</v>
      </c>
      <c r="V9" s="76"/>
      <c r="W9" s="76" t="s">
        <v>247</v>
      </c>
      <c r="X9" s="76"/>
      <c r="Y9" s="69"/>
      <c r="Z9" s="69"/>
      <c r="AA9" s="69"/>
      <c r="AB9" s="69"/>
      <c r="AC9" s="69"/>
    </row>
    <row r="10" spans="1:29" ht="9.9499999999999993" customHeight="1">
      <c r="A10" s="79"/>
      <c r="B10" s="80"/>
      <c r="C10" s="81"/>
      <c r="D10" s="79"/>
      <c r="E10" s="82"/>
      <c r="F10" s="79"/>
      <c r="G10" s="83"/>
      <c r="H10" s="82"/>
      <c r="I10" s="80"/>
      <c r="J10" s="84"/>
      <c r="K10" s="80"/>
      <c r="L10" s="84"/>
      <c r="M10" s="84"/>
      <c r="N10" s="84"/>
      <c r="O10" s="84"/>
      <c r="P10" s="84"/>
      <c r="Q10" s="84"/>
      <c r="R10" s="84"/>
      <c r="S10" s="84"/>
      <c r="T10" s="80"/>
      <c r="U10" s="84"/>
      <c r="V10" s="84"/>
      <c r="W10" s="84"/>
      <c r="X10" s="81"/>
      <c r="Y10" s="81"/>
      <c r="Z10" s="81"/>
      <c r="AA10" s="81"/>
      <c r="AB10" s="81"/>
      <c r="AC10" s="81"/>
    </row>
    <row r="11" spans="1:29" ht="9.9499999999999993" customHeight="1">
      <c r="D11" s="66"/>
      <c r="E11" s="65"/>
      <c r="F11" s="66"/>
      <c r="G11" s="71"/>
      <c r="H11" s="65"/>
    </row>
    <row r="12" spans="1:29" s="66" customFormat="1" ht="24" customHeight="1">
      <c r="A12" s="66" t="s">
        <v>248</v>
      </c>
      <c r="B12" s="65"/>
      <c r="F12" s="66" t="s">
        <v>249</v>
      </c>
      <c r="G12" s="85">
        <v>29030.240000000002</v>
      </c>
      <c r="J12" s="85">
        <v>39087.14</v>
      </c>
      <c r="L12" s="85">
        <v>30200.33</v>
      </c>
      <c r="N12" s="85">
        <v>24039.67</v>
      </c>
      <c r="P12" s="85">
        <v>22524.34</v>
      </c>
      <c r="R12" s="85">
        <v>28532.03</v>
      </c>
      <c r="U12" s="85">
        <v>33463.99</v>
      </c>
      <c r="W12" s="85">
        <v>25002.16</v>
      </c>
      <c r="X12" s="86"/>
      <c r="Y12" s="65"/>
      <c r="Z12" s="66" t="s">
        <v>250</v>
      </c>
    </row>
    <row r="13" spans="1:29" s="66" customFormat="1" ht="9" customHeight="1">
      <c r="B13" s="65"/>
      <c r="G13" s="87" t="s">
        <v>249</v>
      </c>
      <c r="J13" s="87" t="s">
        <v>249</v>
      </c>
      <c r="L13" s="87" t="s">
        <v>249</v>
      </c>
      <c r="N13" s="87" t="s">
        <v>249</v>
      </c>
      <c r="P13" s="87" t="s">
        <v>249</v>
      </c>
      <c r="R13" s="87" t="s">
        <v>249</v>
      </c>
      <c r="U13" s="87" t="s">
        <v>249</v>
      </c>
      <c r="W13" s="87" t="s">
        <v>249</v>
      </c>
      <c r="X13" s="86"/>
      <c r="Y13" s="65"/>
    </row>
    <row r="14" spans="1:29" s="66" customFormat="1" ht="24" customHeight="1">
      <c r="A14" s="65"/>
      <c r="B14" s="66" t="s">
        <v>251</v>
      </c>
      <c r="F14" s="66" t="s">
        <v>249</v>
      </c>
      <c r="G14" s="85">
        <v>28705.65</v>
      </c>
      <c r="J14" s="85">
        <v>38904.92</v>
      </c>
      <c r="L14" s="85">
        <v>29938.94</v>
      </c>
      <c r="N14" s="85">
        <v>23557.61</v>
      </c>
      <c r="P14" s="85">
        <v>22129.63</v>
      </c>
      <c r="R14" s="85">
        <v>28183.3</v>
      </c>
      <c r="U14" s="85">
        <v>33156.589999999997</v>
      </c>
      <c r="W14" s="85">
        <v>24661.95</v>
      </c>
      <c r="X14" s="86"/>
      <c r="Y14" s="65"/>
      <c r="AA14" s="66" t="s">
        <v>252</v>
      </c>
    </row>
    <row r="15" spans="1:29" s="66" customFormat="1" ht="6.75" customHeight="1">
      <c r="A15" s="65"/>
      <c r="G15" s="85" t="s">
        <v>249</v>
      </c>
      <c r="J15" s="85" t="s">
        <v>249</v>
      </c>
      <c r="L15" s="85" t="s">
        <v>249</v>
      </c>
      <c r="N15" s="85" t="s">
        <v>249</v>
      </c>
      <c r="P15" s="85" t="s">
        <v>249</v>
      </c>
      <c r="R15" s="85" t="s">
        <v>249</v>
      </c>
      <c r="U15" s="85" t="s">
        <v>249</v>
      </c>
      <c r="W15" s="85" t="s">
        <v>249</v>
      </c>
      <c r="X15" s="86"/>
      <c r="Y15" s="65"/>
    </row>
    <row r="16" spans="1:29" s="66" customFormat="1" ht="24" customHeight="1">
      <c r="A16" s="65"/>
      <c r="B16" s="66" t="s">
        <v>253</v>
      </c>
      <c r="F16" s="66" t="s">
        <v>249</v>
      </c>
      <c r="G16" s="85">
        <v>24501.08</v>
      </c>
      <c r="J16" s="85">
        <v>33809.75</v>
      </c>
      <c r="L16" s="85">
        <v>26262.21</v>
      </c>
      <c r="N16" s="85">
        <v>19585.09</v>
      </c>
      <c r="P16" s="85">
        <v>17908.43</v>
      </c>
      <c r="R16" s="85">
        <v>24278.75</v>
      </c>
      <c r="U16" s="85">
        <v>28763.59</v>
      </c>
      <c r="W16" s="85">
        <v>20628.55</v>
      </c>
      <c r="X16" s="86"/>
      <c r="Y16" s="65"/>
      <c r="AA16" s="66" t="s">
        <v>254</v>
      </c>
    </row>
    <row r="17" spans="1:29" s="66" customFormat="1" ht="15" customHeight="1">
      <c r="A17" s="65"/>
      <c r="G17" s="85" t="s">
        <v>249</v>
      </c>
      <c r="J17" s="66" t="s">
        <v>249</v>
      </c>
      <c r="L17" s="66" t="s">
        <v>249</v>
      </c>
      <c r="N17" s="66" t="s">
        <v>249</v>
      </c>
      <c r="P17" s="66" t="s">
        <v>249</v>
      </c>
      <c r="R17" s="66" t="s">
        <v>249</v>
      </c>
      <c r="U17" s="66" t="s">
        <v>249</v>
      </c>
      <c r="W17" s="66" t="s">
        <v>249</v>
      </c>
      <c r="X17" s="65"/>
    </row>
    <row r="18" spans="1:29" s="66" customFormat="1" ht="24" customHeight="1">
      <c r="A18" s="65"/>
      <c r="B18" s="65"/>
      <c r="C18" s="66" t="s">
        <v>255</v>
      </c>
      <c r="F18" s="66" t="s">
        <v>249</v>
      </c>
      <c r="G18" s="85">
        <v>20464.75</v>
      </c>
      <c r="J18" s="85">
        <v>30026.959999999999</v>
      </c>
      <c r="L18" s="85">
        <v>23035.87</v>
      </c>
      <c r="M18" s="71"/>
      <c r="N18" s="85">
        <v>15040.28</v>
      </c>
      <c r="O18" s="71"/>
      <c r="P18" s="85">
        <v>12723.78</v>
      </c>
      <c r="Q18" s="71"/>
      <c r="R18" s="85">
        <v>21189.18</v>
      </c>
      <c r="S18" s="71"/>
      <c r="T18" s="65"/>
      <c r="U18" s="85">
        <v>24297.21</v>
      </c>
      <c r="V18" s="71"/>
      <c r="W18" s="85">
        <v>16982.939999999999</v>
      </c>
      <c r="X18" s="86"/>
      <c r="Y18" s="65"/>
      <c r="AB18" s="66" t="s">
        <v>256</v>
      </c>
    </row>
    <row r="19" spans="1:29" ht="24" customHeight="1">
      <c r="A19" s="65"/>
      <c r="C19" s="88"/>
      <c r="D19" s="67" t="s">
        <v>257</v>
      </c>
      <c r="E19" s="66"/>
      <c r="F19" s="66" t="s">
        <v>249</v>
      </c>
      <c r="G19" s="87">
        <v>12604.72</v>
      </c>
      <c r="J19" s="87">
        <v>22200.3</v>
      </c>
      <c r="L19" s="87">
        <v>14576.82</v>
      </c>
      <c r="N19" s="87">
        <v>6898.64</v>
      </c>
      <c r="P19" s="87">
        <v>6971.7</v>
      </c>
      <c r="R19" s="87">
        <v>10657.72</v>
      </c>
      <c r="U19" s="87">
        <v>16332.01</v>
      </c>
      <c r="W19" s="87">
        <v>9218.5</v>
      </c>
      <c r="X19" s="89"/>
      <c r="Y19" s="69"/>
      <c r="Z19" s="68"/>
      <c r="AA19" s="88"/>
      <c r="AC19" s="67" t="s">
        <v>258</v>
      </c>
    </row>
    <row r="20" spans="1:29" ht="24" customHeight="1">
      <c r="A20" s="65"/>
      <c r="C20" s="88"/>
      <c r="D20" s="67" t="s">
        <v>259</v>
      </c>
      <c r="F20" s="66" t="s">
        <v>249</v>
      </c>
      <c r="G20" s="87">
        <v>5417.05</v>
      </c>
      <c r="J20" s="87">
        <v>7730.73</v>
      </c>
      <c r="L20" s="87">
        <v>5853.54</v>
      </c>
      <c r="N20" s="87">
        <v>4552.37</v>
      </c>
      <c r="P20" s="87">
        <v>3288.18</v>
      </c>
      <c r="R20" s="87">
        <v>5855.17</v>
      </c>
      <c r="U20" s="87">
        <v>7070.32</v>
      </c>
      <c r="W20" s="87">
        <v>3915.05</v>
      </c>
      <c r="X20" s="89"/>
      <c r="Y20" s="69"/>
      <c r="Z20" s="68"/>
      <c r="AA20" s="88"/>
      <c r="AC20" s="67" t="s">
        <v>260</v>
      </c>
    </row>
    <row r="21" spans="1:29" ht="24" customHeight="1">
      <c r="A21" s="65"/>
      <c r="C21" s="88"/>
      <c r="D21" s="67" t="s">
        <v>261</v>
      </c>
      <c r="F21" s="66" t="s">
        <v>249</v>
      </c>
      <c r="G21" s="87">
        <v>2442.9699999999998</v>
      </c>
      <c r="J21" s="87">
        <v>95.73</v>
      </c>
      <c r="L21" s="87">
        <v>2605.4</v>
      </c>
      <c r="N21" s="87">
        <v>3589.28</v>
      </c>
      <c r="P21" s="87">
        <v>2463.91</v>
      </c>
      <c r="R21" s="87">
        <v>4676.29</v>
      </c>
      <c r="U21" s="87">
        <v>894.88</v>
      </c>
      <c r="W21" s="87">
        <v>3849.43</v>
      </c>
      <c r="X21" s="89"/>
      <c r="Y21" s="69"/>
      <c r="Z21" s="68"/>
      <c r="AA21" s="88"/>
      <c r="AC21" s="67" t="s">
        <v>262</v>
      </c>
    </row>
    <row r="22" spans="1:29" ht="15" customHeight="1">
      <c r="A22" s="65"/>
      <c r="F22" s="66" t="s">
        <v>249</v>
      </c>
      <c r="G22" s="68" t="s">
        <v>249</v>
      </c>
      <c r="J22" s="67" t="s">
        <v>249</v>
      </c>
      <c r="L22" s="67" t="s">
        <v>249</v>
      </c>
      <c r="N22" s="67" t="s">
        <v>249</v>
      </c>
      <c r="P22" s="67" t="s">
        <v>249</v>
      </c>
      <c r="R22" s="67" t="s">
        <v>249</v>
      </c>
      <c r="U22" s="67" t="s">
        <v>249</v>
      </c>
      <c r="W22" s="67" t="s">
        <v>249</v>
      </c>
      <c r="Y22" s="69"/>
    </row>
    <row r="23" spans="1:29" s="66" customFormat="1" ht="24" customHeight="1">
      <c r="A23" s="65"/>
      <c r="B23" s="65"/>
      <c r="C23" s="66" t="s">
        <v>263</v>
      </c>
      <c r="F23" s="66" t="s">
        <v>249</v>
      </c>
      <c r="G23" s="85">
        <v>3794.48</v>
      </c>
      <c r="J23" s="85">
        <v>3448.4</v>
      </c>
      <c r="K23" s="65"/>
      <c r="L23" s="85">
        <v>3036.24</v>
      </c>
      <c r="M23" s="71"/>
      <c r="N23" s="85">
        <v>4217.78</v>
      </c>
      <c r="O23" s="71"/>
      <c r="P23" s="85">
        <v>5024.07</v>
      </c>
      <c r="Q23" s="71"/>
      <c r="R23" s="85">
        <v>2863.71</v>
      </c>
      <c r="S23" s="71"/>
      <c r="T23" s="65"/>
      <c r="U23" s="85">
        <v>4140.91</v>
      </c>
      <c r="V23" s="71"/>
      <c r="W23" s="85">
        <v>3479.74</v>
      </c>
      <c r="X23" s="86"/>
      <c r="Y23" s="65"/>
      <c r="AB23" s="66" t="s">
        <v>264</v>
      </c>
    </row>
    <row r="24" spans="1:29" ht="24" customHeight="1">
      <c r="A24" s="65"/>
      <c r="C24" s="88"/>
      <c r="D24" s="67" t="s">
        <v>265</v>
      </c>
      <c r="F24" s="66" t="s">
        <v>249</v>
      </c>
      <c r="G24" s="87" t="s">
        <v>249</v>
      </c>
      <c r="J24" s="87" t="s">
        <v>249</v>
      </c>
      <c r="L24" s="87" t="s">
        <v>249</v>
      </c>
      <c r="N24" s="87" t="s">
        <v>249</v>
      </c>
      <c r="P24" s="87" t="s">
        <v>249</v>
      </c>
      <c r="R24" s="87" t="s">
        <v>249</v>
      </c>
      <c r="U24" s="87" t="s">
        <v>249</v>
      </c>
      <c r="W24" s="87" t="s">
        <v>249</v>
      </c>
      <c r="X24" s="89"/>
      <c r="Y24" s="69"/>
      <c r="Z24" s="68"/>
      <c r="AA24" s="88"/>
    </row>
    <row r="25" spans="1:29" ht="24" customHeight="1">
      <c r="A25" s="65"/>
      <c r="D25" s="67" t="s">
        <v>266</v>
      </c>
      <c r="F25" s="66" t="s">
        <v>249</v>
      </c>
      <c r="G25" s="87">
        <v>1275.33</v>
      </c>
      <c r="J25" s="87">
        <v>1432.13</v>
      </c>
      <c r="L25" s="87">
        <v>1228.19</v>
      </c>
      <c r="N25" s="87">
        <v>1468.67</v>
      </c>
      <c r="P25" s="87">
        <v>1195.1199999999999</v>
      </c>
      <c r="R25" s="87">
        <v>1000.58</v>
      </c>
      <c r="U25" s="87">
        <v>1756.61</v>
      </c>
      <c r="W25" s="87">
        <v>838.08</v>
      </c>
      <c r="X25" s="89"/>
      <c r="Y25" s="69"/>
      <c r="AC25" s="67" t="s">
        <v>267</v>
      </c>
    </row>
    <row r="26" spans="1:29" ht="24" customHeight="1">
      <c r="A26" s="65"/>
      <c r="C26" s="88"/>
      <c r="D26" s="67" t="s">
        <v>268</v>
      </c>
      <c r="F26" s="66" t="s">
        <v>249</v>
      </c>
      <c r="G26" s="87" t="s">
        <v>249</v>
      </c>
      <c r="J26" s="87" t="s">
        <v>249</v>
      </c>
      <c r="L26" s="87" t="s">
        <v>249</v>
      </c>
      <c r="N26" s="87" t="s">
        <v>249</v>
      </c>
      <c r="P26" s="87" t="s">
        <v>249</v>
      </c>
      <c r="R26" s="87" t="s">
        <v>249</v>
      </c>
      <c r="U26" s="87" t="s">
        <v>249</v>
      </c>
      <c r="W26" s="87" t="s">
        <v>249</v>
      </c>
      <c r="X26" s="89"/>
      <c r="Y26" s="69"/>
      <c r="Z26" s="68"/>
      <c r="AA26" s="88"/>
      <c r="AC26" s="67" t="s">
        <v>269</v>
      </c>
    </row>
    <row r="27" spans="1:29" ht="24" customHeight="1">
      <c r="A27" s="65"/>
      <c r="D27" s="67" t="s">
        <v>270</v>
      </c>
      <c r="F27" s="66" t="s">
        <v>249</v>
      </c>
      <c r="G27" s="87">
        <v>11.66</v>
      </c>
      <c r="J27" s="87">
        <v>21.11</v>
      </c>
      <c r="L27" s="87">
        <v>13.19</v>
      </c>
      <c r="N27" s="87">
        <v>10.66</v>
      </c>
      <c r="P27" s="87">
        <v>5.98</v>
      </c>
      <c r="R27" s="87">
        <v>4.8499999999999996</v>
      </c>
      <c r="U27" s="87">
        <v>17.920000000000002</v>
      </c>
      <c r="W27" s="87">
        <v>5.96</v>
      </c>
      <c r="X27" s="89"/>
      <c r="Y27" s="69"/>
      <c r="AC27" s="67" t="s">
        <v>271</v>
      </c>
    </row>
    <row r="28" spans="1:29" ht="24" customHeight="1">
      <c r="A28" s="65"/>
      <c r="C28" s="88"/>
      <c r="D28" s="67" t="s">
        <v>272</v>
      </c>
      <c r="F28" s="66" t="s">
        <v>249</v>
      </c>
      <c r="G28" s="87">
        <v>1840.48</v>
      </c>
      <c r="J28" s="87">
        <v>1670.46</v>
      </c>
      <c r="L28" s="87">
        <v>1299.53</v>
      </c>
      <c r="N28" s="87">
        <v>1861.36</v>
      </c>
      <c r="P28" s="87">
        <v>2756.23</v>
      </c>
      <c r="R28" s="87">
        <v>1328.39</v>
      </c>
      <c r="U28" s="87">
        <v>1885.3</v>
      </c>
      <c r="W28" s="87">
        <v>1799.57</v>
      </c>
      <c r="X28" s="89"/>
      <c r="Y28" s="69"/>
      <c r="Z28" s="68"/>
      <c r="AA28" s="88"/>
      <c r="AC28" s="67" t="s">
        <v>273</v>
      </c>
    </row>
    <row r="29" spans="1:29" ht="24" customHeight="1">
      <c r="A29" s="65"/>
      <c r="C29" s="88"/>
      <c r="D29" s="67" t="s">
        <v>274</v>
      </c>
      <c r="F29" s="66" t="s">
        <v>249</v>
      </c>
      <c r="G29" s="87">
        <v>667.01</v>
      </c>
      <c r="J29" s="87">
        <v>324.7</v>
      </c>
      <c r="L29" s="87">
        <v>495.33</v>
      </c>
      <c r="N29" s="87">
        <v>877.08</v>
      </c>
      <c r="P29" s="87">
        <v>1066.73</v>
      </c>
      <c r="R29" s="87">
        <v>529.89</v>
      </c>
      <c r="U29" s="87">
        <v>480.85</v>
      </c>
      <c r="W29" s="87">
        <v>836.13</v>
      </c>
      <c r="X29" s="89"/>
      <c r="Y29" s="69"/>
      <c r="Z29" s="68"/>
      <c r="AA29" s="88"/>
      <c r="AC29" s="67" t="s">
        <v>275</v>
      </c>
    </row>
    <row r="30" spans="1:29" ht="15" customHeight="1">
      <c r="B30" s="67"/>
      <c r="F30" s="66" t="s">
        <v>249</v>
      </c>
      <c r="Y30" s="69"/>
    </row>
    <row r="31" spans="1:29" s="66" customFormat="1" ht="24" customHeight="1">
      <c r="A31" s="90"/>
      <c r="B31" s="65"/>
      <c r="C31" s="90" t="s">
        <v>276</v>
      </c>
      <c r="F31" s="66" t="s">
        <v>249</v>
      </c>
      <c r="G31" s="85">
        <v>241.85</v>
      </c>
      <c r="J31" s="85">
        <v>334.4</v>
      </c>
      <c r="L31" s="85">
        <v>190.1</v>
      </c>
      <c r="N31" s="85">
        <v>327.02999999999997</v>
      </c>
      <c r="P31" s="85">
        <v>160.58000000000001</v>
      </c>
      <c r="R31" s="85">
        <v>225.86</v>
      </c>
      <c r="U31" s="85">
        <v>325.47000000000003</v>
      </c>
      <c r="W31" s="85">
        <v>165.88</v>
      </c>
      <c r="X31" s="87"/>
      <c r="Y31" s="87"/>
      <c r="Z31" s="87"/>
      <c r="AA31" s="87"/>
      <c r="AB31" s="66" t="s">
        <v>277</v>
      </c>
    </row>
    <row r="32" spans="1:29" ht="24" customHeight="1">
      <c r="C32" s="88"/>
      <c r="D32" s="67" t="s">
        <v>278</v>
      </c>
      <c r="F32" s="66" t="s">
        <v>249</v>
      </c>
      <c r="X32" s="87"/>
      <c r="Y32" s="87"/>
      <c r="Z32" s="87"/>
      <c r="AA32" s="87"/>
      <c r="AC32" s="67" t="s">
        <v>279</v>
      </c>
    </row>
    <row r="33" spans="1:30" ht="24" customHeight="1">
      <c r="D33" s="67" t="s">
        <v>280</v>
      </c>
      <c r="F33" s="66" t="s">
        <v>249</v>
      </c>
      <c r="G33" s="87">
        <v>141.43</v>
      </c>
      <c r="J33" s="87">
        <v>192.17</v>
      </c>
      <c r="L33" s="87">
        <v>110.07</v>
      </c>
      <c r="N33" s="87">
        <v>195.12</v>
      </c>
      <c r="O33" s="87"/>
      <c r="P33" s="87">
        <v>69.5</v>
      </c>
      <c r="Q33" s="87"/>
      <c r="R33" s="87">
        <v>182.09</v>
      </c>
      <c r="S33" s="87"/>
      <c r="T33" s="89"/>
      <c r="U33" s="87">
        <v>195.17</v>
      </c>
      <c r="V33" s="87"/>
      <c r="W33" s="87">
        <v>92.61</v>
      </c>
      <c r="X33" s="87"/>
      <c r="Y33" s="87"/>
      <c r="Z33" s="87"/>
      <c r="AA33" s="87"/>
      <c r="AC33" s="67" t="s">
        <v>281</v>
      </c>
    </row>
    <row r="34" spans="1:30" ht="24" customHeight="1">
      <c r="C34" s="88"/>
      <c r="F34" s="66" t="s">
        <v>249</v>
      </c>
      <c r="G34" s="87" t="s">
        <v>249</v>
      </c>
      <c r="I34" s="87"/>
      <c r="J34" s="87" t="s">
        <v>249</v>
      </c>
      <c r="L34" s="87" t="s">
        <v>249</v>
      </c>
      <c r="N34" s="87" t="s">
        <v>249</v>
      </c>
      <c r="P34" s="87" t="s">
        <v>249</v>
      </c>
      <c r="R34" s="87" t="s">
        <v>249</v>
      </c>
      <c r="U34" s="87" t="s">
        <v>249</v>
      </c>
      <c r="W34" s="87" t="s">
        <v>249</v>
      </c>
      <c r="X34" s="87"/>
      <c r="Y34" s="87"/>
      <c r="Z34" s="87"/>
      <c r="AA34" s="87"/>
      <c r="AC34" s="67" t="s">
        <v>282</v>
      </c>
    </row>
    <row r="35" spans="1:30" ht="24" customHeight="1">
      <c r="C35" s="88"/>
      <c r="D35" s="67" t="s">
        <v>283</v>
      </c>
      <c r="F35" s="66" t="s">
        <v>249</v>
      </c>
      <c r="G35" s="87">
        <v>93.61</v>
      </c>
      <c r="J35" s="87">
        <v>137.31</v>
      </c>
      <c r="L35" s="87">
        <v>63.08</v>
      </c>
      <c r="N35" s="87">
        <v>130.80000000000001</v>
      </c>
      <c r="P35" s="87">
        <v>86.79</v>
      </c>
      <c r="R35" s="87">
        <v>40.159999999999997</v>
      </c>
      <c r="U35" s="87">
        <v>122</v>
      </c>
      <c r="W35" s="87">
        <v>67.34</v>
      </c>
      <c r="X35" s="87"/>
      <c r="Y35" s="87"/>
      <c r="Z35" s="87"/>
      <c r="AA35" s="87"/>
      <c r="AC35" s="67" t="s">
        <v>284</v>
      </c>
    </row>
    <row r="36" spans="1:30" ht="24" customHeight="1">
      <c r="C36" s="88"/>
      <c r="D36" s="67" t="s">
        <v>285</v>
      </c>
      <c r="F36" s="66" t="s">
        <v>249</v>
      </c>
      <c r="G36" s="87">
        <v>6.8</v>
      </c>
      <c r="J36" s="87">
        <v>4.91</v>
      </c>
      <c r="L36" s="87">
        <v>16.95</v>
      </c>
      <c r="N36" s="87">
        <v>1.1200000000000001</v>
      </c>
      <c r="P36" s="87">
        <v>4.28</v>
      </c>
      <c r="R36" s="87">
        <v>3.61</v>
      </c>
      <c r="U36" s="87">
        <v>7.77</v>
      </c>
      <c r="W36" s="87">
        <v>5.93</v>
      </c>
      <c r="X36" s="87"/>
      <c r="Y36" s="87"/>
      <c r="Z36" s="87"/>
      <c r="AA36" s="87"/>
      <c r="AC36" s="67" t="s">
        <v>286</v>
      </c>
      <c r="AD36" s="91"/>
    </row>
    <row r="37" spans="1:30" ht="24" customHeight="1">
      <c r="C37" s="88"/>
      <c r="F37" s="66"/>
      <c r="G37" s="87"/>
      <c r="I37" s="87"/>
      <c r="J37" s="87"/>
      <c r="L37" s="87"/>
      <c r="N37" s="87"/>
      <c r="P37" s="87"/>
      <c r="R37" s="87"/>
      <c r="U37" s="87"/>
      <c r="W37" s="87"/>
      <c r="X37" s="87"/>
      <c r="Y37" s="87"/>
      <c r="Z37" s="87"/>
      <c r="AA37" s="87"/>
      <c r="AD37" s="91"/>
    </row>
    <row r="38" spans="1:30" ht="28.5" customHeight="1">
      <c r="C38" s="88"/>
      <c r="F38" s="66"/>
      <c r="G38" s="87"/>
      <c r="I38" s="87"/>
      <c r="J38" s="87"/>
      <c r="L38" s="87"/>
      <c r="N38" s="87"/>
      <c r="P38" s="87"/>
      <c r="R38" s="87"/>
      <c r="U38" s="87"/>
      <c r="W38" s="87"/>
      <c r="X38" s="87"/>
      <c r="Y38" s="87"/>
      <c r="Z38" s="87"/>
      <c r="AA38" s="87"/>
      <c r="AD38" s="92">
        <v>55</v>
      </c>
    </row>
    <row r="39" spans="1:30" ht="27.95" customHeight="1">
      <c r="A39" s="64" t="s">
        <v>287</v>
      </c>
      <c r="B39" s="65"/>
      <c r="C39" s="66"/>
      <c r="AA39" s="66"/>
      <c r="AD39" s="92">
        <v>56</v>
      </c>
    </row>
    <row r="40" spans="1:30" ht="27.95" customHeight="1">
      <c r="A40" s="70" t="s">
        <v>288</v>
      </c>
      <c r="B40" s="65"/>
      <c r="C40" s="66"/>
      <c r="AA40" s="66"/>
      <c r="AC40" s="71" t="s">
        <v>221</v>
      </c>
      <c r="AD40" s="91"/>
    </row>
    <row r="41" spans="1:30" ht="9.9499999999999993" customHeight="1">
      <c r="B41" s="65"/>
      <c r="C41" s="66"/>
      <c r="D41" s="66"/>
    </row>
    <row r="42" spans="1:30" ht="9.9499999999999993" customHeight="1">
      <c r="A42" s="72"/>
      <c r="B42" s="73"/>
      <c r="C42" s="74"/>
      <c r="D42" s="74"/>
      <c r="E42" s="74"/>
      <c r="F42" s="74"/>
      <c r="G42" s="75"/>
      <c r="H42" s="73"/>
      <c r="I42" s="73"/>
      <c r="J42" s="74"/>
      <c r="K42" s="74"/>
      <c r="L42" s="74"/>
      <c r="M42" s="74"/>
      <c r="N42" s="74"/>
      <c r="O42" s="74"/>
      <c r="P42" s="74"/>
      <c r="Q42" s="74"/>
      <c r="R42" s="74"/>
      <c r="S42" s="73"/>
      <c r="T42" s="73"/>
      <c r="U42" s="75"/>
      <c r="V42" s="75"/>
      <c r="W42" s="75"/>
      <c r="X42" s="73"/>
      <c r="Y42" s="73"/>
      <c r="Z42" s="74"/>
      <c r="AA42" s="74"/>
      <c r="AB42" s="74"/>
      <c r="AC42" s="74"/>
    </row>
    <row r="43" spans="1:30" ht="24.95" customHeight="1">
      <c r="J43" s="76" t="s">
        <v>222</v>
      </c>
      <c r="K43" s="76"/>
      <c r="L43" s="76"/>
      <c r="M43" s="76"/>
      <c r="N43" s="76"/>
      <c r="O43" s="76"/>
      <c r="P43" s="76"/>
      <c r="Q43" s="76"/>
      <c r="R43" s="76"/>
      <c r="S43" s="69"/>
      <c r="U43" s="76" t="s">
        <v>223</v>
      </c>
      <c r="V43" s="76"/>
      <c r="W43" s="76"/>
      <c r="X43" s="76"/>
      <c r="Y43" s="69"/>
    </row>
    <row r="44" spans="1:30" ht="24.95" customHeight="1">
      <c r="G44" s="76" t="s">
        <v>224</v>
      </c>
      <c r="H44" s="76"/>
      <c r="J44" s="77" t="s">
        <v>225</v>
      </c>
      <c r="K44" s="77"/>
      <c r="L44" s="77"/>
      <c r="M44" s="77"/>
      <c r="N44" s="77"/>
      <c r="O44" s="77"/>
      <c r="P44" s="77"/>
      <c r="Q44" s="77"/>
      <c r="R44" s="77"/>
      <c r="S44" s="78"/>
      <c r="U44" s="77" t="s">
        <v>226</v>
      </c>
      <c r="V44" s="77"/>
      <c r="W44" s="77"/>
      <c r="X44" s="77"/>
      <c r="Y44" s="69"/>
    </row>
    <row r="45" spans="1:30" ht="24.95" customHeight="1">
      <c r="A45" s="76" t="s">
        <v>227</v>
      </c>
      <c r="B45" s="76"/>
      <c r="C45" s="76"/>
      <c r="D45" s="76"/>
      <c r="E45" s="76"/>
      <c r="G45" s="76" t="s">
        <v>228</v>
      </c>
      <c r="H45" s="76"/>
      <c r="J45" s="76" t="s">
        <v>229</v>
      </c>
      <c r="K45" s="76"/>
      <c r="L45" s="76" t="s">
        <v>230</v>
      </c>
      <c r="M45" s="76"/>
      <c r="N45" s="76" t="s">
        <v>231</v>
      </c>
      <c r="O45" s="76"/>
      <c r="P45" s="76" t="s">
        <v>232</v>
      </c>
      <c r="Q45" s="76"/>
      <c r="R45" s="76" t="s">
        <v>233</v>
      </c>
      <c r="S45" s="76"/>
      <c r="U45" s="76" t="s">
        <v>234</v>
      </c>
      <c r="V45" s="76"/>
      <c r="W45" s="76" t="s">
        <v>235</v>
      </c>
      <c r="X45" s="76"/>
      <c r="Z45" s="76" t="s">
        <v>236</v>
      </c>
      <c r="AA45" s="76"/>
      <c r="AB45" s="76"/>
      <c r="AC45" s="76"/>
    </row>
    <row r="46" spans="1:30" ht="24.95" customHeight="1">
      <c r="A46" s="67"/>
      <c r="B46" s="67"/>
      <c r="G46" s="76" t="s">
        <v>237</v>
      </c>
      <c r="H46" s="76"/>
      <c r="J46" s="76" t="s">
        <v>238</v>
      </c>
      <c r="K46" s="76"/>
      <c r="L46" s="76" t="s">
        <v>239</v>
      </c>
      <c r="M46" s="76"/>
      <c r="N46" s="76" t="s">
        <v>240</v>
      </c>
      <c r="O46" s="76"/>
      <c r="P46" s="76" t="s">
        <v>241</v>
      </c>
      <c r="Q46" s="76"/>
      <c r="R46" s="76" t="s">
        <v>242</v>
      </c>
      <c r="S46" s="76"/>
      <c r="U46" s="76" t="s">
        <v>243</v>
      </c>
      <c r="V46" s="76"/>
      <c r="W46" s="76" t="s">
        <v>244</v>
      </c>
      <c r="X46" s="76"/>
      <c r="Y46" s="69"/>
    </row>
    <row r="47" spans="1:30" ht="24.95" customHeight="1">
      <c r="A47" s="69"/>
      <c r="C47" s="69"/>
      <c r="D47" s="69"/>
      <c r="E47" s="69"/>
      <c r="H47" s="67"/>
      <c r="J47" s="76" t="s">
        <v>245</v>
      </c>
      <c r="K47" s="76"/>
      <c r="P47" s="76" t="s">
        <v>246</v>
      </c>
      <c r="Q47" s="76"/>
      <c r="U47" s="76" t="s">
        <v>247</v>
      </c>
      <c r="V47" s="76"/>
      <c r="W47" s="76" t="s">
        <v>247</v>
      </c>
      <c r="X47" s="76"/>
      <c r="Y47" s="69"/>
      <c r="Z47" s="69"/>
      <c r="AA47" s="69"/>
      <c r="AB47" s="69"/>
      <c r="AC47" s="69"/>
    </row>
    <row r="48" spans="1:30" ht="9.9499999999999993" customHeight="1">
      <c r="A48" s="79"/>
      <c r="B48" s="80"/>
      <c r="C48" s="81"/>
      <c r="D48" s="79"/>
      <c r="E48" s="82"/>
      <c r="F48" s="79"/>
      <c r="G48" s="83"/>
      <c r="H48" s="82"/>
      <c r="I48" s="80"/>
      <c r="J48" s="84"/>
      <c r="K48" s="80"/>
      <c r="L48" s="84"/>
      <c r="M48" s="84"/>
      <c r="N48" s="84"/>
      <c r="O48" s="84"/>
      <c r="P48" s="84"/>
      <c r="Q48" s="84"/>
      <c r="R48" s="84"/>
      <c r="S48" s="84"/>
      <c r="T48" s="80"/>
      <c r="U48" s="84"/>
      <c r="V48" s="84"/>
      <c r="W48" s="84"/>
      <c r="X48" s="81"/>
      <c r="Y48" s="81"/>
      <c r="Z48" s="81"/>
      <c r="AA48" s="81"/>
      <c r="AB48" s="81"/>
      <c r="AC48" s="81"/>
    </row>
    <row r="49" spans="1:29" ht="9.9499999999999993" customHeight="1">
      <c r="D49" s="66"/>
      <c r="E49" s="65"/>
      <c r="F49" s="66"/>
      <c r="G49" s="71"/>
      <c r="H49" s="65"/>
    </row>
    <row r="50" spans="1:29" s="66" customFormat="1" ht="27" customHeight="1">
      <c r="A50" s="90"/>
      <c r="B50" s="90" t="s">
        <v>289</v>
      </c>
      <c r="F50" s="66" t="s">
        <v>249</v>
      </c>
      <c r="G50" s="85">
        <v>4204.58</v>
      </c>
      <c r="J50" s="85">
        <v>5095.17</v>
      </c>
      <c r="L50" s="85">
        <v>3676.73</v>
      </c>
      <c r="N50" s="85">
        <v>3972.51</v>
      </c>
      <c r="P50" s="85">
        <v>4221.2</v>
      </c>
      <c r="R50" s="85">
        <v>3904.56</v>
      </c>
      <c r="U50" s="85">
        <v>4393</v>
      </c>
      <c r="W50" s="85">
        <v>4033.4</v>
      </c>
      <c r="X50" s="86"/>
      <c r="Y50" s="65"/>
      <c r="Z50" s="66" t="s">
        <v>290</v>
      </c>
      <c r="AA50" s="93" t="s">
        <v>291</v>
      </c>
      <c r="AB50" s="93"/>
      <c r="AC50" s="93"/>
    </row>
    <row r="51" spans="1:29" ht="27" customHeight="1">
      <c r="B51" s="88"/>
      <c r="C51" s="67" t="s">
        <v>292</v>
      </c>
      <c r="F51" s="66" t="s">
        <v>249</v>
      </c>
      <c r="Y51" s="69"/>
      <c r="Z51" s="68"/>
      <c r="AB51" s="67" t="s">
        <v>293</v>
      </c>
    </row>
    <row r="52" spans="1:29" ht="27" customHeight="1">
      <c r="B52" s="68"/>
      <c r="C52" s="67" t="s">
        <v>294</v>
      </c>
      <c r="F52" s="66" t="s">
        <v>249</v>
      </c>
      <c r="G52" s="87">
        <v>2689.11</v>
      </c>
      <c r="H52" s="89"/>
      <c r="I52" s="89"/>
      <c r="J52" s="87">
        <v>3983.62</v>
      </c>
      <c r="K52" s="89"/>
      <c r="L52" s="87">
        <v>2351.7399999999998</v>
      </c>
      <c r="M52" s="87"/>
      <c r="N52" s="87">
        <v>2349.27</v>
      </c>
      <c r="O52" s="87"/>
      <c r="P52" s="87">
        <v>2218.21</v>
      </c>
      <c r="Q52" s="87"/>
      <c r="R52" s="87">
        <v>2424.96</v>
      </c>
      <c r="S52" s="87"/>
      <c r="T52" s="89"/>
      <c r="U52" s="87">
        <v>3091.77</v>
      </c>
      <c r="V52" s="87"/>
      <c r="W52" s="87">
        <v>2323.29</v>
      </c>
      <c r="X52" s="89"/>
      <c r="Y52" s="69"/>
      <c r="AB52" s="67" t="s">
        <v>295</v>
      </c>
    </row>
    <row r="53" spans="1:29" ht="27" customHeight="1">
      <c r="B53" s="88"/>
      <c r="C53" s="67" t="s">
        <v>296</v>
      </c>
      <c r="F53" s="66" t="s">
        <v>249</v>
      </c>
      <c r="G53" s="87">
        <v>575.77</v>
      </c>
      <c r="J53" s="87">
        <v>681.04</v>
      </c>
      <c r="L53" s="87">
        <v>677.54</v>
      </c>
      <c r="N53" s="87">
        <v>516.87</v>
      </c>
      <c r="P53" s="87">
        <v>482.76</v>
      </c>
      <c r="R53" s="87">
        <v>463.28</v>
      </c>
      <c r="U53" s="87">
        <v>606.35</v>
      </c>
      <c r="W53" s="87">
        <v>548</v>
      </c>
      <c r="X53" s="89"/>
      <c r="Y53" s="69"/>
      <c r="Z53" s="68"/>
      <c r="AB53" s="67" t="s">
        <v>297</v>
      </c>
    </row>
    <row r="54" spans="1:29" ht="27" customHeight="1">
      <c r="B54" s="88"/>
      <c r="C54" s="67" t="s">
        <v>298</v>
      </c>
      <c r="F54" s="66" t="s">
        <v>249</v>
      </c>
      <c r="G54" s="87">
        <v>939.7</v>
      </c>
      <c r="J54" s="87">
        <v>430</v>
      </c>
      <c r="L54" s="87">
        <v>647.44000000000005</v>
      </c>
      <c r="N54" s="87">
        <v>1107</v>
      </c>
      <c r="P54" s="87">
        <v>1520.23</v>
      </c>
      <c r="R54" s="87">
        <v>1017</v>
      </c>
      <c r="U54" s="87">
        <v>694.88</v>
      </c>
      <c r="W54" s="87">
        <v>1162.1099999999999</v>
      </c>
      <c r="X54" s="89"/>
      <c r="Y54" s="69"/>
      <c r="Z54" s="68"/>
      <c r="AB54" s="67" t="s">
        <v>299</v>
      </c>
    </row>
    <row r="55" spans="1:29" ht="27" customHeight="1">
      <c r="F55" s="66" t="s">
        <v>249</v>
      </c>
      <c r="G55" s="87" t="s">
        <v>249</v>
      </c>
      <c r="J55" s="87" t="s">
        <v>249</v>
      </c>
      <c r="L55" s="87" t="s">
        <v>249</v>
      </c>
      <c r="N55" s="87" t="s">
        <v>249</v>
      </c>
      <c r="P55" s="87" t="s">
        <v>249</v>
      </c>
      <c r="R55" s="87" t="s">
        <v>249</v>
      </c>
      <c r="U55" s="87" t="s">
        <v>249</v>
      </c>
      <c r="W55" s="87" t="s">
        <v>249</v>
      </c>
      <c r="Y55" s="69"/>
    </row>
    <row r="56" spans="1:29" s="66" customFormat="1" ht="27" customHeight="1">
      <c r="B56" s="66" t="s">
        <v>300</v>
      </c>
      <c r="F56" s="66" t="s">
        <v>249</v>
      </c>
      <c r="G56" s="85">
        <v>324.58999999999997</v>
      </c>
      <c r="H56" s="94"/>
      <c r="I56" s="94"/>
      <c r="J56" s="85">
        <v>182.22</v>
      </c>
      <c r="K56" s="94"/>
      <c r="L56" s="85">
        <v>261.39</v>
      </c>
      <c r="M56" s="94"/>
      <c r="N56" s="85">
        <v>482.07</v>
      </c>
      <c r="O56" s="94"/>
      <c r="P56" s="85">
        <v>394.71</v>
      </c>
      <c r="Q56" s="94"/>
      <c r="R56" s="85">
        <v>348.73</v>
      </c>
      <c r="S56" s="94"/>
      <c r="T56" s="94"/>
      <c r="U56" s="85">
        <v>307.39</v>
      </c>
      <c r="V56" s="94"/>
      <c r="W56" s="85">
        <v>340.21</v>
      </c>
      <c r="X56" s="86"/>
      <c r="Y56" s="65"/>
      <c r="AA56" s="66" t="s">
        <v>301</v>
      </c>
    </row>
    <row r="57" spans="1:29" ht="27" customHeight="1">
      <c r="B57" s="95" t="s">
        <v>302</v>
      </c>
      <c r="E57" s="66"/>
      <c r="F57" s="66" t="s">
        <v>249</v>
      </c>
      <c r="G57" s="87">
        <v>7.1</v>
      </c>
      <c r="H57" s="96"/>
      <c r="I57" s="96"/>
      <c r="J57" s="87">
        <v>7.13</v>
      </c>
      <c r="K57" s="96"/>
      <c r="L57" s="87">
        <v>1.78</v>
      </c>
      <c r="M57" s="96"/>
      <c r="N57" s="87">
        <v>2.81</v>
      </c>
      <c r="O57" s="96"/>
      <c r="P57" s="87">
        <v>4.87</v>
      </c>
      <c r="Q57" s="96"/>
      <c r="R57" s="87">
        <v>26.54</v>
      </c>
      <c r="S57" s="96"/>
      <c r="T57" s="96"/>
      <c r="U57" s="87">
        <v>3.13</v>
      </c>
      <c r="V57" s="96"/>
      <c r="W57" s="87">
        <v>10.71</v>
      </c>
      <c r="X57" s="89"/>
      <c r="Y57" s="69"/>
      <c r="AA57" s="67" t="s">
        <v>303</v>
      </c>
    </row>
    <row r="58" spans="1:29" s="66" customFormat="1" ht="24.95" customHeight="1">
      <c r="B58" s="95" t="s">
        <v>304</v>
      </c>
      <c r="C58" s="67"/>
      <c r="D58" s="67"/>
      <c r="E58" s="67"/>
      <c r="F58" s="66" t="s">
        <v>249</v>
      </c>
      <c r="G58" s="87">
        <v>79.849999999999994</v>
      </c>
      <c r="H58" s="94"/>
      <c r="I58" s="94"/>
      <c r="J58" s="87">
        <v>51.69</v>
      </c>
      <c r="K58" s="94"/>
      <c r="L58" s="87">
        <v>43.96</v>
      </c>
      <c r="M58" s="94"/>
      <c r="N58" s="87">
        <v>139.59</v>
      </c>
      <c r="O58" s="94"/>
      <c r="P58" s="87">
        <v>71.59</v>
      </c>
      <c r="Q58" s="94"/>
      <c r="R58" s="87">
        <v>133.71</v>
      </c>
      <c r="S58" s="94"/>
      <c r="T58" s="94"/>
      <c r="U58" s="87">
        <v>79.099999999999994</v>
      </c>
      <c r="V58" s="94"/>
      <c r="W58" s="87">
        <v>80</v>
      </c>
      <c r="X58" s="89"/>
      <c r="AA58" s="67" t="s">
        <v>305</v>
      </c>
      <c r="AB58" s="67"/>
      <c r="AC58" s="67"/>
    </row>
    <row r="59" spans="1:29" ht="24.95" customHeight="1">
      <c r="B59" s="95" t="s">
        <v>306</v>
      </c>
      <c r="F59" s="66" t="s">
        <v>249</v>
      </c>
      <c r="G59" s="87">
        <v>107</v>
      </c>
      <c r="H59" s="96"/>
      <c r="I59" s="96"/>
      <c r="J59" s="87">
        <v>76.34</v>
      </c>
      <c r="K59" s="96"/>
      <c r="L59" s="87">
        <v>81</v>
      </c>
      <c r="M59" s="96"/>
      <c r="N59" s="87">
        <v>159.19</v>
      </c>
      <c r="O59" s="96"/>
      <c r="P59" s="87">
        <v>156.08000000000001</v>
      </c>
      <c r="Q59" s="96"/>
      <c r="R59" s="87">
        <v>40.96</v>
      </c>
      <c r="S59" s="96"/>
      <c r="T59" s="96"/>
      <c r="U59" s="87">
        <v>89.17</v>
      </c>
      <c r="V59" s="96"/>
      <c r="W59" s="87">
        <v>122.19</v>
      </c>
      <c r="X59" s="89"/>
      <c r="Y59" s="66"/>
      <c r="AA59" s="67" t="s">
        <v>307</v>
      </c>
    </row>
    <row r="60" spans="1:29" ht="24.95" customHeight="1">
      <c r="B60" s="95" t="s">
        <v>308</v>
      </c>
      <c r="F60" s="66" t="s">
        <v>249</v>
      </c>
      <c r="G60" s="67"/>
      <c r="H60" s="68"/>
      <c r="I60" s="68"/>
      <c r="J60" s="67"/>
      <c r="K60" s="68"/>
      <c r="L60" s="67"/>
      <c r="N60" s="67"/>
      <c r="R60" s="67"/>
      <c r="T60" s="68"/>
      <c r="U60" s="67"/>
      <c r="W60" s="67"/>
      <c r="Y60" s="66"/>
    </row>
    <row r="61" spans="1:29" ht="24.95" customHeight="1">
      <c r="B61" s="67" t="s">
        <v>309</v>
      </c>
      <c r="F61" s="66" t="s">
        <v>249</v>
      </c>
      <c r="G61" s="87">
        <v>131.16</v>
      </c>
      <c r="H61" s="96"/>
      <c r="I61" s="96"/>
      <c r="J61" s="87">
        <v>47.06</v>
      </c>
      <c r="K61" s="96"/>
      <c r="L61" s="87">
        <v>134.13999999999999</v>
      </c>
      <c r="M61" s="96"/>
      <c r="N61" s="87">
        <v>180.47</v>
      </c>
      <c r="O61" s="96"/>
      <c r="P61" s="87">
        <v>162.16</v>
      </c>
      <c r="Q61" s="96"/>
      <c r="R61" s="87">
        <v>147.30000000000001</v>
      </c>
      <c r="S61" s="96"/>
      <c r="T61" s="96"/>
      <c r="U61" s="87">
        <v>136.01</v>
      </c>
      <c r="V61" s="96"/>
      <c r="W61" s="87">
        <v>126.76</v>
      </c>
      <c r="X61" s="89"/>
      <c r="Y61" s="66"/>
      <c r="Z61" s="66"/>
      <c r="AA61" s="67" t="s">
        <v>310</v>
      </c>
    </row>
    <row r="62" spans="1:29" ht="9.9499999999999993" customHeight="1">
      <c r="A62" s="81"/>
      <c r="B62" s="81"/>
      <c r="C62" s="81"/>
      <c r="D62" s="81"/>
      <c r="E62" s="81"/>
      <c r="F62" s="81"/>
      <c r="G62" s="84"/>
      <c r="H62" s="80"/>
      <c r="I62" s="80"/>
      <c r="J62" s="84"/>
      <c r="K62" s="80"/>
      <c r="L62" s="84"/>
      <c r="M62" s="84"/>
      <c r="N62" s="84"/>
      <c r="O62" s="84"/>
      <c r="P62" s="84"/>
      <c r="Q62" s="84"/>
      <c r="R62" s="84"/>
      <c r="S62" s="84"/>
      <c r="T62" s="81"/>
      <c r="U62" s="84"/>
      <c r="V62" s="84"/>
      <c r="W62" s="84"/>
      <c r="X62" s="81"/>
      <c r="Y62" s="81"/>
      <c r="Z62" s="81"/>
      <c r="AA62" s="81"/>
      <c r="AB62" s="81"/>
      <c r="AC62" s="81"/>
    </row>
    <row r="63" spans="1:29">
      <c r="A63" s="67"/>
      <c r="B63" s="67" t="s">
        <v>311</v>
      </c>
      <c r="T63" s="67"/>
      <c r="U63" s="67" t="s">
        <v>312</v>
      </c>
      <c r="X63" s="67"/>
    </row>
    <row r="64" spans="1:29" ht="27">
      <c r="A64" s="64"/>
      <c r="C64" s="97"/>
      <c r="D64" s="98"/>
      <c r="E64" s="98"/>
      <c r="F64" s="98"/>
    </row>
    <row r="67" spans="23:23">
      <c r="W67" s="95"/>
    </row>
  </sheetData>
  <mergeCells count="55">
    <mergeCell ref="AA50:AC50"/>
    <mergeCell ref="R46:S46"/>
    <mergeCell ref="U46:V46"/>
    <mergeCell ref="W46:X46"/>
    <mergeCell ref="J47:K47"/>
    <mergeCell ref="P47:Q47"/>
    <mergeCell ref="U47:V47"/>
    <mergeCell ref="W47:X47"/>
    <mergeCell ref="P45:Q45"/>
    <mergeCell ref="R45:S45"/>
    <mergeCell ref="U45:V45"/>
    <mergeCell ref="W45:X45"/>
    <mergeCell ref="Z45:AC45"/>
    <mergeCell ref="G46:H46"/>
    <mergeCell ref="J46:K46"/>
    <mergeCell ref="L46:M46"/>
    <mergeCell ref="N46:O46"/>
    <mergeCell ref="P46:Q46"/>
    <mergeCell ref="J43:R43"/>
    <mergeCell ref="U43:X43"/>
    <mergeCell ref="G44:H44"/>
    <mergeCell ref="J44:R44"/>
    <mergeCell ref="U44:X44"/>
    <mergeCell ref="A45:E45"/>
    <mergeCell ref="G45:H45"/>
    <mergeCell ref="J45:K45"/>
    <mergeCell ref="L45:M45"/>
    <mergeCell ref="N45:O45"/>
    <mergeCell ref="R8:S8"/>
    <mergeCell ref="U8:V8"/>
    <mergeCell ref="W8:X8"/>
    <mergeCell ref="J9:K9"/>
    <mergeCell ref="P9:Q9"/>
    <mergeCell ref="U9:V9"/>
    <mergeCell ref="W9:X9"/>
    <mergeCell ref="P7:Q7"/>
    <mergeCell ref="R7:S7"/>
    <mergeCell ref="U7:V7"/>
    <mergeCell ref="W7:X7"/>
    <mergeCell ref="Z7:AC7"/>
    <mergeCell ref="G8:H8"/>
    <mergeCell ref="J8:K8"/>
    <mergeCell ref="L8:M8"/>
    <mergeCell ref="N8:O8"/>
    <mergeCell ref="P8:Q8"/>
    <mergeCell ref="J5:R5"/>
    <mergeCell ref="U5:X5"/>
    <mergeCell ref="G6:H6"/>
    <mergeCell ref="J6:R6"/>
    <mergeCell ref="U6:X6"/>
    <mergeCell ref="A7:E7"/>
    <mergeCell ref="G7:H7"/>
    <mergeCell ref="J7:K7"/>
    <mergeCell ref="L7:M7"/>
    <mergeCell ref="N7:O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702CC-8AB4-4F80-A1E6-BC53C91B2812}">
  <dimension ref="A1:D21"/>
  <sheetViews>
    <sheetView workbookViewId="0">
      <selection activeCell="A18" sqref="A18"/>
    </sheetView>
  </sheetViews>
  <sheetFormatPr defaultRowHeight="14.25"/>
  <cols>
    <col min="1" max="5" width="14" customWidth="1"/>
  </cols>
  <sheetData>
    <row r="1" spans="1:4">
      <c r="A1" s="99" t="s">
        <v>316</v>
      </c>
      <c r="B1" s="100"/>
      <c r="C1" s="100"/>
      <c r="D1" s="100"/>
    </row>
    <row r="2" spans="1:4">
      <c r="A2" s="100" t="s">
        <v>317</v>
      </c>
      <c r="B2" s="100"/>
      <c r="C2" s="100"/>
      <c r="D2" s="100"/>
    </row>
    <row r="3" spans="1:4">
      <c r="A3" s="101" t="s">
        <v>318</v>
      </c>
      <c r="B3" s="101" t="s">
        <v>21</v>
      </c>
      <c r="C3" s="101" t="s">
        <v>22</v>
      </c>
      <c r="D3" s="100"/>
    </row>
    <row r="4" spans="1:4">
      <c r="A4" s="102">
        <v>2553</v>
      </c>
      <c r="B4" s="103">
        <v>69.5</v>
      </c>
      <c r="C4" s="103">
        <v>76.3</v>
      </c>
      <c r="D4" s="100"/>
    </row>
    <row r="5" spans="1:4">
      <c r="A5" s="102">
        <v>2554</v>
      </c>
      <c r="B5" s="102">
        <v>69.5</v>
      </c>
      <c r="C5" s="102">
        <v>76.3</v>
      </c>
      <c r="D5" s="100"/>
    </row>
    <row r="6" spans="1:4">
      <c r="A6" s="102">
        <v>2555</v>
      </c>
      <c r="B6" s="102">
        <v>69.599999999999994</v>
      </c>
      <c r="C6" s="102">
        <v>76.900000000000006</v>
      </c>
      <c r="D6" s="100"/>
    </row>
    <row r="7" spans="1:4">
      <c r="A7" s="102">
        <v>2556</v>
      </c>
      <c r="B7" s="102">
        <v>71.099999999999994</v>
      </c>
      <c r="C7" s="102">
        <v>78.099999999999994</v>
      </c>
      <c r="D7" s="100"/>
    </row>
    <row r="8" spans="1:4">
      <c r="A8" s="102">
        <v>2557</v>
      </c>
      <c r="B8" s="102">
        <v>71.3</v>
      </c>
      <c r="C8" s="102">
        <v>78.2</v>
      </c>
      <c r="D8" s="100"/>
    </row>
    <row r="9" spans="1:4">
      <c r="A9" s="102">
        <v>2558</v>
      </c>
      <c r="B9" s="102">
        <v>71.599999999999994</v>
      </c>
      <c r="C9" s="102">
        <v>78.400000000000006</v>
      </c>
      <c r="D9" s="100"/>
    </row>
    <row r="10" spans="1:4">
      <c r="A10" s="102">
        <v>2559</v>
      </c>
      <c r="B10" s="102">
        <v>71.8</v>
      </c>
      <c r="C10" s="102">
        <v>78.599999999999994</v>
      </c>
      <c r="D10" s="100"/>
    </row>
    <row r="11" spans="1:4">
      <c r="A11" s="102">
        <v>2560</v>
      </c>
      <c r="B11" s="103">
        <v>72</v>
      </c>
      <c r="C11" s="102">
        <v>78.8</v>
      </c>
      <c r="D11" s="100"/>
    </row>
    <row r="12" spans="1:4">
      <c r="A12" s="102">
        <v>2561</v>
      </c>
      <c r="B12" s="103">
        <v>72.2</v>
      </c>
      <c r="C12" s="102">
        <v>78.900000000000006</v>
      </c>
      <c r="D12" s="100"/>
    </row>
    <row r="13" spans="1:4">
      <c r="A13" s="102">
        <v>2562</v>
      </c>
      <c r="B13" s="103">
        <v>73</v>
      </c>
      <c r="C13" s="102">
        <v>80.099999999999994</v>
      </c>
      <c r="D13" s="100"/>
    </row>
    <row r="14" spans="1:4">
      <c r="A14" s="102">
        <v>2563</v>
      </c>
      <c r="B14" s="103">
        <v>73.2</v>
      </c>
      <c r="C14" s="102">
        <v>80.3</v>
      </c>
      <c r="D14" s="100"/>
    </row>
    <row r="15" spans="1:4">
      <c r="A15" s="102">
        <v>2564</v>
      </c>
      <c r="B15" s="103">
        <v>73.5</v>
      </c>
      <c r="C15" s="102">
        <v>80.5</v>
      </c>
      <c r="D15" s="100"/>
    </row>
    <row r="16" spans="1:4">
      <c r="A16" s="102">
        <v>2565</v>
      </c>
      <c r="B16" s="103">
        <v>73.599999999999994</v>
      </c>
      <c r="C16" s="102">
        <v>80.7</v>
      </c>
      <c r="D16" s="100"/>
    </row>
    <row r="17" spans="1:4">
      <c r="A17" s="102">
        <v>2566</v>
      </c>
      <c r="B17" s="103">
        <v>71.900000000000006</v>
      </c>
      <c r="C17" s="102">
        <v>79.900000000000006</v>
      </c>
      <c r="D17" s="100"/>
    </row>
    <row r="18" spans="1:4">
      <c r="A18" s="100" t="s">
        <v>319</v>
      </c>
      <c r="B18" s="100"/>
      <c r="C18" s="100"/>
      <c r="D18" s="100"/>
    </row>
    <row r="20" spans="1:4">
      <c r="A20" s="104" t="s">
        <v>320</v>
      </c>
      <c r="B20" s="106" t="s">
        <v>321</v>
      </c>
    </row>
    <row r="21" spans="1:4">
      <c r="A21" s="105">
        <f>AVERAGE(B4:B17)</f>
        <v>71.700000000000017</v>
      </c>
      <c r="B21" s="105">
        <f>AVERAGE(C4:C17)</f>
        <v>78.714285714285708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Sheet5</vt:lpstr>
      <vt:lpstr>คำนวณมูลค่า</vt:lpstr>
      <vt:lpstr>ประชากร</vt:lpstr>
      <vt:lpstr>รายได้เฉลี่ย</vt:lpstr>
      <vt:lpstr>อายุขัย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KASIDIS RATTANAWIJIT</cp:lastModifiedBy>
  <dcterms:created xsi:type="dcterms:W3CDTF">2024-12-02T09:07:58Z</dcterms:created>
  <dcterms:modified xsi:type="dcterms:W3CDTF">2024-12-04T14:57:55Z</dcterms:modified>
</cp:coreProperties>
</file>